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600" activeTab="0"/>
  </bookViews>
  <sheets>
    <sheet name="Financial Position" sheetId="1" r:id="rId1"/>
    <sheet name="Profit or Loss_3mth" sheetId="2" r:id="rId2"/>
    <sheet name="Profit or Loss_9mth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1">'Profit or Loss_3mth'!$A$1:$Q$71</definedName>
    <definedName name="_xlnm.Print_Area" localSheetId="2">'Profit or Loss_9mth'!$A$1:$M$71</definedName>
    <definedName name="_xlnm.Print_Titles" localSheetId="0">'Financial Position'!$1:$7</definedName>
    <definedName name="_xlnm.Print_Titles" localSheetId="1">'Profit or Loss_3mth'!$1:$8</definedName>
    <definedName name="_xlnm.Print_Titles" localSheetId="2">'Profit or Loss_9mth'!$1:$8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<sst xmlns="http://schemas.openxmlformats.org/spreadsheetml/2006/main" count="202" uniqueCount="122">
  <si>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</si>
  <si>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</si>
  <si>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</si>
  <si>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</si>
  <si>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</si>
  <si>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</si>
  <si>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</si>
  <si>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</si>
  <si>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</si>
  <si>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</si>
  <si>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</si>
  <si>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</si>
  <si>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</si>
  <si>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</si>
  <si>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</si>
  <si>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</si>
  <si>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</si>
  <si>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</si>
  <si>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</si>
  <si>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</si>
  <si>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</si>
  <si>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</si>
  <si>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</si>
  <si>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</si>
  <si>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</si>
  <si>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</si>
  <si>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</si>
  <si>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</si>
  <si>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</si>
  <si>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</si>
  <si>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</si>
  <si>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</si>
  <si>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</si>
  <si>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</si>
  <si>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</si>
  <si>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</si>
  <si>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</si>
  <si>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</si>
  <si>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</si>
  <si>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</si>
  <si>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</si>
  <si>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</si>
  <si>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</si>
  <si>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</si>
  <si>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</si>
  <si>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</si>
  <si>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</si>
  <si>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December 31, 2019</t>
  </si>
  <si>
    <t>FINANCIAL ASSETS MEASURED AT FAIR VALUE</t>
  </si>
  <si>
    <t>THROUGH PROFIT OR LOSS</t>
  </si>
  <si>
    <t>FINANCIAL LIABILITIES MEASURED AT FAIR VALUE</t>
  </si>
  <si>
    <t>CUSTOMER'S LIABILITY UNDER ACCEPTANCES</t>
  </si>
  <si>
    <t>BANK'S LIABILITY UNDER ACCEPTANCES</t>
  </si>
  <si>
    <t>GOODWILL AND OTHER INTANGIBLE ASSETS, NET</t>
  </si>
  <si>
    <t>AS  AT SEPTEMBER 30, 2020</t>
  </si>
  <si>
    <t>September 30, 2020</t>
  </si>
  <si>
    <t xml:space="preserve"> Registered share capital</t>
  </si>
  <si>
    <t>BANGKOK BANK PUBLIC COMPANY LIMITED AND SUBSIDIARIES</t>
  </si>
  <si>
    <t>STATEMENTS OF PROFIT OR LOSS AND OTHER COMPREHENSIVE INCOME</t>
  </si>
  <si>
    <t xml:space="preserve">FOR THE THREE-MONTH  PERIOD ENDED </t>
  </si>
  <si>
    <t>June 30, 2020</t>
  </si>
  <si>
    <t>September 30, 2019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</si>
  <si>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</si>
  <si>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</si>
  <si>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</si>
  <si>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</si>
  <si>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</si>
  <si>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</si>
  <si>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FINANCIAL INSTRUMENTS</t>
  </si>
  <si>
    <t>MEASURED AT FAIR VALUE THROUGH PROFIT OR LOSS</t>
  </si>
  <si>
    <t>GAINS ON TRADINGS AND FOREIGN EXCHANGE TRANSACTIONS</t>
  </si>
  <si>
    <t>GAINS ON INVESTMENTS</t>
  </si>
  <si>
    <t>SHARE OF PROFIT (LOSS)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</si>
  <si>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</si>
  <si>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</si>
  <si>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</si>
  <si>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</si>
  <si>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</si>
  <si>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</si>
  <si>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</si>
  <si>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</si>
  <si>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</si>
  <si>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</si>
  <si>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</si>
  <si>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</si>
  <si>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</si>
  <si>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</si>
  <si>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</si>
  <si>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</si>
  <si>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 to profit or loss</t>
  </si>
  <si>
    <t xml:space="preserve">Gains (losses) on investments in debt instruments at fair value </t>
  </si>
  <si>
    <t xml:space="preserve">through other comprehensive income </t>
  </si>
  <si>
    <t>Gains on remeasuring available-for-sale investment</t>
  </si>
  <si>
    <t>Gains (losses) on cash flow hedges</t>
  </si>
  <si>
    <t>Gains (losses) arising from translating the</t>
  </si>
  <si>
    <t>financial statements of foreign operations</t>
  </si>
  <si>
    <t>Share of other comprehensive income of associate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</si>
  <si>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</si>
  <si>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</si>
  <si>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</si>
  <si>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</si>
  <si>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>Gains (losses) on investment in equity instruments designated at</t>
  </si>
  <si>
    <t>fair value through other comprehensive income</t>
  </si>
  <si>
    <t xml:space="preserve">Gains (losses) on financial liabilities designated at fair value </t>
  </si>
  <si>
    <t>through profit or loss</t>
  </si>
  <si>
    <t>Actuarial gains on defined benefit plans</t>
  </si>
  <si>
    <t>Share of other comprehensive income (losses) of associate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</si>
  <si>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</si>
  <si>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</si>
  <si>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</si>
  <si>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</si>
  <si>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</si>
  <si>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</si>
  <si>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</si>
  <si>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ORDINARY SHARES</t>
  </si>
  <si>
    <t>(THOUSAND SHARES)</t>
  </si>
  <si>
    <t>FOR  THE  NINE-MONTH  PERIOD  ENDED  SEPTEMBER  30,  2020</t>
  </si>
  <si>
    <t>2020</t>
  </si>
  <si>
    <t>2019</t>
  </si>
  <si>
    <t>Gains on cash flow hedges</t>
  </si>
  <si>
    <t>Losses on investment in equity instruments designated at</t>
  </si>
  <si>
    <t xml:space="preserve">Gains on financial liabilities designated at fair value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</si>
</sst>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_-* #,##0_-;\-* #,##0_-;_-* &quot;-&quot;??_-;_-@_-"/>
    <numFmt numFmtId="210" formatCode="#,##0;\(#,##0\)"/>
    <numFmt numFmtId="211" formatCode="#,##0.0;\(#,##0.0\)"/>
    <numFmt numFmtId="212" formatCode="#,##0_);\(#,##0\);"/>
    <numFmt numFmtId="213" formatCode="#,##0\ ;\(#,##0\)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;\(#,##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209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12" fontId="9" fillId="0" borderId="0" xfId="42" applyNumberFormat="1" applyFont="1" applyFill="1" applyAlignment="1">
      <alignment vertical="center"/>
    </xf>
    <xf numFmtId="211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12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12" fontId="9" fillId="0" borderId="0" xfId="42" applyNumberFormat="1" applyFont="1" applyFill="1" applyBorder="1" applyAlignment="1">
      <alignment vertical="center"/>
    </xf>
    <xf numFmtId="212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210" fontId="9" fillId="0" borderId="0" xfId="62" applyNumberFormat="1" applyFont="1" applyFill="1" applyAlignment="1">
      <alignment vertical="center"/>
      <protection/>
    </xf>
    <xf numFmtId="212" fontId="9" fillId="0" borderId="13" xfId="42" applyNumberFormat="1" applyFont="1" applyFill="1" applyBorder="1" applyAlignment="1">
      <alignment vertical="center"/>
    </xf>
    <xf numFmtId="209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13" fontId="9" fillId="0" borderId="0" xfId="0" applyNumberFormat="1" applyFont="1" applyFill="1" applyBorder="1" applyAlignment="1">
      <alignment vertical="center"/>
    </xf>
    <xf numFmtId="20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209" fontId="9" fillId="0" borderId="0" xfId="42" applyNumberFormat="1" applyFont="1" applyFill="1" applyAlignment="1" quotePrefix="1">
      <alignment horizontal="left" vertical="center"/>
    </xf>
    <xf numFmtId="209" fontId="9" fillId="0" borderId="0" xfId="42" applyNumberFormat="1" applyFont="1" applyFill="1" applyAlignment="1">
      <alignment horizontal="left" vertical="center"/>
    </xf>
    <xf numFmtId="209" fontId="9" fillId="0" borderId="0" xfId="42" applyNumberFormat="1" applyFont="1" applyFill="1" applyAlignment="1">
      <alignment horizontal="left" vertical="center" indent="1"/>
    </xf>
    <xf numFmtId="209" fontId="9" fillId="0" borderId="0" xfId="42" applyNumberFormat="1" applyFont="1" applyFill="1" applyAlignment="1">
      <alignment horizontal="left" vertical="center" indent="2"/>
    </xf>
    <xf numFmtId="209" fontId="9" fillId="0" borderId="12" xfId="42" applyNumberFormat="1" applyFont="1" applyFill="1" applyBorder="1" applyAlignment="1">
      <alignment vertical="center"/>
    </xf>
    <xf numFmtId="209" fontId="9" fillId="0" borderId="14" xfId="42" applyNumberFormat="1" applyFont="1" applyFill="1" applyBorder="1" applyAlignment="1">
      <alignment vertical="center"/>
    </xf>
    <xf numFmtId="209" fontId="8" fillId="0" borderId="0" xfId="42" applyNumberFormat="1" applyFont="1" applyFill="1" applyAlignment="1">
      <alignment horizontal="center" vertical="center"/>
    </xf>
    <xf numFmtId="209" fontId="9" fillId="0" borderId="13" xfId="42" applyNumberFormat="1" applyFont="1" applyFill="1" applyBorder="1" applyAlignment="1">
      <alignment vertical="center"/>
    </xf>
    <xf numFmtId="209" fontId="9" fillId="0" borderId="11" xfId="42" applyNumberFormat="1" applyFont="1" applyFill="1" applyBorder="1" applyAlignment="1">
      <alignment vertical="center"/>
    </xf>
    <xf numFmtId="209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210" fontId="11" fillId="0" borderId="0" xfId="42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209" fontId="11" fillId="0" borderId="0" xfId="45" applyNumberFormat="1" applyFont="1" applyAlignment="1">
      <alignment horizontal="left"/>
    </xf>
    <xf numFmtId="43" fontId="11" fillId="0" borderId="0" xfId="45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10" fontId="11" fillId="0" borderId="0" xfId="45" applyNumberFormat="1" applyFont="1" applyAlignment="1">
      <alignment horizontal="right" vertical="center"/>
    </xf>
    <xf numFmtId="209" fontId="13" fillId="0" borderId="0" xfId="45" applyNumberFormat="1" applyFont="1" applyAlignment="1">
      <alignment vertical="center"/>
    </xf>
    <xf numFmtId="43" fontId="13" fillId="0" borderId="0" xfId="45" applyFont="1" applyAlignment="1">
      <alignment vertical="center"/>
    </xf>
    <xf numFmtId="15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5" fontId="8" fillId="0" borderId="0" xfId="0" applyNumberFormat="1" applyFont="1" applyAlignment="1">
      <alignment horizontal="center"/>
    </xf>
    <xf numFmtId="15" fontId="11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209" fontId="4" fillId="0" borderId="0" xfId="45" applyNumberFormat="1" applyFont="1" applyAlignment="1">
      <alignment vertical="center"/>
    </xf>
    <xf numFmtId="209" fontId="4" fillId="0" borderId="0" xfId="46" applyNumberFormat="1" applyFont="1" applyAlignment="1">
      <alignment vertical="center"/>
    </xf>
    <xf numFmtId="209" fontId="4" fillId="0" borderId="0" xfId="45" applyNumberFormat="1" applyFont="1" applyFill="1" applyAlignment="1">
      <alignment vertical="center"/>
    </xf>
    <xf numFmtId="209" fontId="4" fillId="0" borderId="0" xfId="46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209" fontId="4" fillId="0" borderId="12" xfId="45" applyNumberFormat="1" applyFont="1" applyBorder="1" applyAlignment="1">
      <alignment vertical="center"/>
    </xf>
    <xf numFmtId="209" fontId="4" fillId="0" borderId="12" xfId="46" applyNumberFormat="1" applyFont="1" applyBorder="1" applyAlignment="1">
      <alignment vertical="center"/>
    </xf>
    <xf numFmtId="209" fontId="4" fillId="0" borderId="12" xfId="45" applyNumberFormat="1" applyFont="1" applyFill="1" applyBorder="1" applyAlignment="1">
      <alignment vertical="center"/>
    </xf>
    <xf numFmtId="209" fontId="4" fillId="0" borderId="12" xfId="46" applyNumberFormat="1" applyFont="1" applyFill="1" applyBorder="1" applyAlignment="1">
      <alignment vertical="center"/>
    </xf>
    <xf numFmtId="209" fontId="4" fillId="0" borderId="0" xfId="45" applyNumberFormat="1" applyFont="1" applyBorder="1" applyAlignment="1">
      <alignment vertical="center"/>
    </xf>
    <xf numFmtId="209" fontId="4" fillId="0" borderId="0" xfId="46" applyNumberFormat="1" applyFont="1" applyBorder="1" applyAlignment="1">
      <alignment vertical="center"/>
    </xf>
    <xf numFmtId="209" fontId="4" fillId="0" borderId="0" xfId="45" applyNumberFormat="1" applyFont="1" applyFill="1" applyBorder="1" applyAlignment="1">
      <alignment vertical="center"/>
    </xf>
    <xf numFmtId="209" fontId="4" fillId="0" borderId="0" xfId="46" applyNumberFormat="1" applyFont="1" applyFill="1" applyBorder="1" applyAlignment="1">
      <alignment vertical="center"/>
    </xf>
    <xf numFmtId="218" fontId="13" fillId="0" borderId="0" xfId="47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209" fontId="4" fillId="0" borderId="11" xfId="45" applyNumberFormat="1" applyFont="1" applyBorder="1" applyAlignment="1">
      <alignment vertical="center"/>
    </xf>
    <xf numFmtId="209" fontId="4" fillId="0" borderId="11" xfId="46" applyNumberFormat="1" applyFont="1" applyBorder="1" applyAlignment="1">
      <alignment vertical="center"/>
    </xf>
    <xf numFmtId="209" fontId="4" fillId="0" borderId="11" xfId="45" applyNumberFormat="1" applyFont="1" applyFill="1" applyBorder="1" applyAlignment="1">
      <alignment vertical="center"/>
    </xf>
    <xf numFmtId="209" fontId="4" fillId="0" borderId="11" xfId="46" applyNumberFormat="1" applyFont="1" applyFill="1" applyBorder="1" applyAlignment="1">
      <alignment vertical="center"/>
    </xf>
    <xf numFmtId="209" fontId="4" fillId="0" borderId="15" xfId="45" applyNumberFormat="1" applyFont="1" applyBorder="1" applyAlignment="1">
      <alignment vertical="center"/>
    </xf>
    <xf numFmtId="209" fontId="4" fillId="0" borderId="15" xfId="45" applyNumberFormat="1" applyFont="1" applyFill="1" applyBorder="1" applyAlignment="1">
      <alignment vertical="center"/>
    </xf>
    <xf numFmtId="209" fontId="13" fillId="0" borderId="0" xfId="45" applyNumberFormat="1" applyFont="1" applyFill="1" applyAlignment="1">
      <alignment vertical="center"/>
    </xf>
    <xf numFmtId="209" fontId="13" fillId="0" borderId="0" xfId="46" applyNumberFormat="1" applyFont="1" applyFill="1" applyAlignment="1">
      <alignment vertical="center"/>
    </xf>
    <xf numFmtId="43" fontId="13" fillId="0" borderId="0" xfId="45" applyFont="1" applyFill="1" applyAlignment="1">
      <alignment vertical="center"/>
    </xf>
    <xf numFmtId="210" fontId="13" fillId="0" borderId="0" xfId="45" applyNumberFormat="1" applyFont="1" applyFill="1" applyBorder="1" applyAlignment="1">
      <alignment vertical="center"/>
    </xf>
    <xf numFmtId="209" fontId="13" fillId="0" borderId="0" xfId="44" applyNumberFormat="1" applyFont="1" applyFill="1" applyBorder="1" applyAlignment="1">
      <alignment vertical="center"/>
    </xf>
    <xf numFmtId="43" fontId="13" fillId="0" borderId="0" xfId="46" applyFont="1" applyFill="1" applyAlignment="1">
      <alignment vertical="center"/>
    </xf>
    <xf numFmtId="43" fontId="13" fillId="0" borderId="0" xfId="46" applyFont="1" applyFill="1" applyBorder="1" applyAlignment="1">
      <alignment vertical="center"/>
    </xf>
    <xf numFmtId="218" fontId="13" fillId="0" borderId="0" xfId="44" applyNumberFormat="1" applyFont="1" applyFill="1" applyAlignment="1">
      <alignment vertical="center"/>
    </xf>
    <xf numFmtId="210" fontId="4" fillId="0" borderId="0" xfId="45" applyNumberFormat="1" applyFont="1" applyFill="1" applyAlignment="1">
      <alignment vertical="center"/>
    </xf>
    <xf numFmtId="218" fontId="13" fillId="0" borderId="0" xfId="45" applyNumberFormat="1" applyFont="1" applyBorder="1" applyAlignment="1">
      <alignment vertical="center"/>
    </xf>
    <xf numFmtId="209" fontId="53" fillId="0" borderId="0" xfId="45" applyNumberFormat="1" applyFont="1" applyAlignment="1">
      <alignment vertical="center"/>
    </xf>
    <xf numFmtId="209" fontId="13" fillId="0" borderId="0" xfId="45" applyNumberFormat="1" applyFont="1" applyBorder="1" applyAlignment="1">
      <alignment vertical="center"/>
    </xf>
    <xf numFmtId="218" fontId="13" fillId="0" borderId="0" xfId="45" applyNumberFormat="1" applyFont="1" applyFill="1" applyAlignment="1">
      <alignment vertical="center"/>
    </xf>
    <xf numFmtId="218" fontId="13" fillId="0" borderId="0" xfId="46" applyNumberFormat="1" applyFont="1" applyBorder="1" applyAlignment="1">
      <alignment vertical="center"/>
    </xf>
    <xf numFmtId="210" fontId="13" fillId="0" borderId="0" xfId="45" applyNumberFormat="1" applyFont="1" applyBorder="1" applyAlignment="1">
      <alignment vertical="center"/>
    </xf>
    <xf numFmtId="218" fontId="13" fillId="0" borderId="0" xfId="44" applyNumberFormat="1" applyFont="1" applyFill="1" applyBorder="1" applyAlignment="1">
      <alignment vertical="center"/>
    </xf>
    <xf numFmtId="43" fontId="13" fillId="0" borderId="0" xfId="45" applyFont="1" applyBorder="1" applyAlignment="1">
      <alignment vertical="center"/>
    </xf>
    <xf numFmtId="210" fontId="13" fillId="0" borderId="11" xfId="46" applyNumberFormat="1" applyFont="1" applyFill="1" applyBorder="1" applyAlignment="1">
      <alignment vertical="center"/>
    </xf>
    <xf numFmtId="210" fontId="13" fillId="0" borderId="12" xfId="45" applyNumberFormat="1" applyFont="1" applyFill="1" applyBorder="1" applyAlignment="1">
      <alignment vertical="center"/>
    </xf>
    <xf numFmtId="209" fontId="13" fillId="0" borderId="12" xfId="45" applyNumberFormat="1" applyFont="1" applyBorder="1" applyAlignment="1">
      <alignment vertical="center"/>
    </xf>
    <xf numFmtId="209" fontId="4" fillId="0" borderId="14" xfId="45" applyNumberFormat="1" applyFont="1" applyBorder="1" applyAlignment="1">
      <alignment vertical="center"/>
    </xf>
    <xf numFmtId="209" fontId="4" fillId="0" borderId="14" xfId="45" applyNumberFormat="1" applyFont="1" applyFill="1" applyBorder="1" applyAlignment="1">
      <alignment vertical="center"/>
    </xf>
    <xf numFmtId="43" fontId="4" fillId="0" borderId="13" xfId="45" applyFont="1" applyBorder="1" applyAlignment="1">
      <alignment vertical="center"/>
    </xf>
    <xf numFmtId="43" fontId="4" fillId="0" borderId="13" xfId="45" applyFont="1" applyFill="1" applyBorder="1" applyAlignment="1">
      <alignment vertical="center"/>
    </xf>
    <xf numFmtId="209" fontId="13" fillId="0" borderId="13" xfId="45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209" fontId="13" fillId="0" borderId="13" xfId="45" applyNumberFormat="1" applyFont="1" applyFill="1" applyBorder="1" applyAlignment="1">
      <alignment vertical="center"/>
    </xf>
    <xf numFmtId="15" fontId="8" fillId="0" borderId="0" xfId="0" applyNumberFormat="1" applyFont="1" applyAlignment="1" quotePrefix="1">
      <alignment horizontal="center"/>
    </xf>
    <xf numFmtId="218" fontId="13" fillId="0" borderId="11" xfId="45" applyNumberFormat="1" applyFont="1" applyFill="1" applyBorder="1" applyAlignment="1">
      <alignment vertical="center"/>
    </xf>
    <xf numFmtId="210" fontId="13" fillId="0" borderId="11" xfId="45" applyNumberFormat="1" applyFont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15" fontId="11" fillId="0" borderId="11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21" customHeight="1"/>
  <cols>
    <col min="1" max="1" width="52.851562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6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6" customWidth="1"/>
    <col min="10" max="10" width="8.140625" style="1" customWidth="1"/>
    <col min="11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7"/>
      <c r="F1" s="3"/>
      <c r="G1" s="3"/>
      <c r="H1" s="4"/>
      <c r="I1" s="9"/>
    </row>
    <row r="2" spans="1:9" ht="21" customHeight="1">
      <c r="A2" s="3" t="s">
        <v>44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54</v>
      </c>
      <c r="B3" s="5"/>
      <c r="C3" s="5"/>
      <c r="D3" s="5"/>
      <c r="E3" s="28"/>
      <c r="F3" s="6"/>
      <c r="G3" s="6"/>
      <c r="H3" s="3"/>
      <c r="I3" s="27"/>
    </row>
    <row r="4" spans="1:9" ht="21" customHeight="1">
      <c r="A4" s="5" t="s">
        <v>41</v>
      </c>
      <c r="B4" s="5"/>
      <c r="C4" s="5"/>
      <c r="D4" s="5"/>
      <c r="E4" s="28"/>
      <c r="F4" s="6"/>
      <c r="G4" s="6"/>
      <c r="H4" s="3"/>
      <c r="I4" s="27"/>
    </row>
    <row r="5" spans="1:9" ht="21" customHeight="1">
      <c r="A5" s="7"/>
      <c r="B5" s="7"/>
      <c r="C5" s="7"/>
      <c r="D5" s="7"/>
      <c r="E5" s="29"/>
      <c r="F5" s="8"/>
      <c r="G5" s="8"/>
      <c r="H5" s="46" t="s">
        <v>17</v>
      </c>
      <c r="I5" s="9"/>
    </row>
    <row r="6" spans="1:9" ht="21" customHeight="1">
      <c r="A6" s="4"/>
      <c r="B6" s="115" t="s">
        <v>1</v>
      </c>
      <c r="C6" s="115"/>
      <c r="D6" s="115"/>
      <c r="E6" s="115"/>
      <c r="F6" s="115" t="s">
        <v>30</v>
      </c>
      <c r="G6" s="115"/>
      <c r="H6" s="115"/>
      <c r="I6" s="115"/>
    </row>
    <row r="7" spans="2:9" ht="21" customHeight="1">
      <c r="B7" s="47" t="s">
        <v>55</v>
      </c>
      <c r="C7" s="47"/>
      <c r="D7" s="47" t="s">
        <v>47</v>
      </c>
      <c r="E7" s="30"/>
      <c r="F7" s="47" t="s">
        <v>55</v>
      </c>
      <c r="G7" s="47"/>
      <c r="H7" s="47" t="s">
        <v>47</v>
      </c>
      <c r="I7" s="30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57959534</v>
      </c>
      <c r="C9" s="11"/>
      <c r="D9" s="2">
        <v>58090112</v>
      </c>
      <c r="E9" s="19"/>
      <c r="F9" s="2">
        <v>54520906</v>
      </c>
      <c r="G9" s="13"/>
      <c r="H9" s="2">
        <v>58012561</v>
      </c>
      <c r="I9" s="19"/>
    </row>
    <row r="10" spans="1:9" ht="21" customHeight="1">
      <c r="A10" s="14" t="s">
        <v>31</v>
      </c>
      <c r="B10" s="2">
        <v>531390516</v>
      </c>
      <c r="C10" s="14"/>
      <c r="D10" s="2">
        <v>472349351</v>
      </c>
      <c r="E10" s="19"/>
      <c r="F10" s="2">
        <v>433123707</v>
      </c>
      <c r="G10" s="13"/>
      <c r="H10" s="2">
        <v>442584108</v>
      </c>
      <c r="I10" s="19"/>
    </row>
    <row r="11" spans="1:9" ht="21" customHeight="1">
      <c r="A11" s="23" t="s">
        <v>48</v>
      </c>
      <c r="B11" s="2"/>
      <c r="C11" s="14"/>
      <c r="D11" s="2"/>
      <c r="E11" s="19"/>
      <c r="F11" s="2"/>
      <c r="G11" s="13"/>
      <c r="I11" s="19"/>
    </row>
    <row r="12" spans="1:9" ht="21" customHeight="1">
      <c r="A12" s="34" t="s">
        <v>49</v>
      </c>
      <c r="B12" s="2">
        <v>65472411</v>
      </c>
      <c r="C12" s="14"/>
      <c r="D12" s="2">
        <v>0</v>
      </c>
      <c r="E12" s="19"/>
      <c r="F12" s="2">
        <v>57088966</v>
      </c>
      <c r="G12" s="13"/>
      <c r="H12" s="2">
        <v>0</v>
      </c>
      <c r="I12" s="19"/>
    </row>
    <row r="13" spans="1:9" ht="21" customHeight="1">
      <c r="A13" s="23" t="s">
        <v>21</v>
      </c>
      <c r="B13" s="2">
        <v>50040378</v>
      </c>
      <c r="C13" s="23"/>
      <c r="D13" s="2">
        <v>49807012</v>
      </c>
      <c r="E13" s="19"/>
      <c r="F13" s="2">
        <v>49494982</v>
      </c>
      <c r="G13" s="13"/>
      <c r="H13" s="2">
        <v>49687316</v>
      </c>
      <c r="I13" s="19"/>
    </row>
    <row r="14" spans="1:9" ht="21" customHeight="1">
      <c r="A14" s="23" t="s">
        <v>22</v>
      </c>
      <c r="B14" s="2">
        <v>749648886</v>
      </c>
      <c r="C14" s="23"/>
      <c r="D14" s="2">
        <v>647696626</v>
      </c>
      <c r="E14" s="19"/>
      <c r="F14" s="2">
        <v>656185589</v>
      </c>
      <c r="G14" s="13"/>
      <c r="H14" s="2">
        <v>610535400</v>
      </c>
      <c r="I14" s="19"/>
    </row>
    <row r="15" spans="1:9" ht="21" customHeight="1">
      <c r="A15" s="23" t="s">
        <v>32</v>
      </c>
      <c r="B15" s="2">
        <v>903137</v>
      </c>
      <c r="C15" s="23"/>
      <c r="D15" s="2">
        <v>1737450</v>
      </c>
      <c r="E15" s="19"/>
      <c r="F15" s="2">
        <v>121045170</v>
      </c>
      <c r="G15" s="13"/>
      <c r="H15" s="2">
        <v>38414900</v>
      </c>
      <c r="I15" s="19"/>
    </row>
    <row r="16" spans="1:9" ht="21" customHeight="1">
      <c r="A16" s="23" t="s">
        <v>23</v>
      </c>
      <c r="B16" s="36"/>
      <c r="C16" s="23"/>
      <c r="D16" s="36"/>
      <c r="E16" s="19"/>
      <c r="F16" s="2"/>
      <c r="G16" s="13"/>
      <c r="I16" s="19"/>
    </row>
    <row r="17" spans="1:9" ht="21" customHeight="1">
      <c r="A17" s="34" t="s">
        <v>39</v>
      </c>
      <c r="B17" s="37">
        <v>2191670784</v>
      </c>
      <c r="C17" s="34"/>
      <c r="D17" s="37">
        <v>1891046281</v>
      </c>
      <c r="E17" s="19"/>
      <c r="F17" s="44">
        <v>1926061684</v>
      </c>
      <c r="G17" s="13"/>
      <c r="H17" s="44">
        <v>1836721735</v>
      </c>
      <c r="I17" s="19"/>
    </row>
    <row r="18" spans="1:9" ht="21" customHeight="1">
      <c r="A18" s="23" t="s">
        <v>51</v>
      </c>
      <c r="B18" s="37">
        <v>0</v>
      </c>
      <c r="C18" s="34"/>
      <c r="D18" s="37">
        <v>1626872</v>
      </c>
      <c r="E18" s="19"/>
      <c r="F18" s="44">
        <v>0</v>
      </c>
      <c r="G18" s="13"/>
      <c r="H18" s="44">
        <v>103722</v>
      </c>
      <c r="I18" s="19"/>
    </row>
    <row r="19" spans="1:8" ht="21" customHeight="1">
      <c r="A19" s="23" t="s">
        <v>24</v>
      </c>
      <c r="B19" s="19">
        <v>10292630</v>
      </c>
      <c r="C19" s="23"/>
      <c r="D19" s="19">
        <v>9362849</v>
      </c>
      <c r="F19" s="26">
        <v>8543989</v>
      </c>
      <c r="H19" s="26">
        <v>8368141</v>
      </c>
    </row>
    <row r="20" spans="1:9" ht="21" customHeight="1">
      <c r="A20" s="23" t="s">
        <v>3</v>
      </c>
      <c r="B20" s="19">
        <v>65701088</v>
      </c>
      <c r="C20" s="23"/>
      <c r="D20" s="19">
        <v>40753955</v>
      </c>
      <c r="E20" s="19"/>
      <c r="F20" s="26">
        <v>56659031</v>
      </c>
      <c r="G20" s="13"/>
      <c r="H20" s="26">
        <v>39504853</v>
      </c>
      <c r="I20" s="19"/>
    </row>
    <row r="21" spans="1:9" ht="21" customHeight="1">
      <c r="A21" s="23" t="s">
        <v>53</v>
      </c>
      <c r="B21" s="19">
        <v>32939018</v>
      </c>
      <c r="C21" s="23"/>
      <c r="D21" s="19">
        <v>1760117</v>
      </c>
      <c r="E21" s="19"/>
      <c r="F21" s="26">
        <v>1478360</v>
      </c>
      <c r="G21" s="13"/>
      <c r="H21" s="26">
        <v>1673358</v>
      </c>
      <c r="I21" s="19"/>
    </row>
    <row r="22" spans="1:9" ht="21" customHeight="1">
      <c r="A22" s="23" t="s">
        <v>42</v>
      </c>
      <c r="B22" s="19">
        <v>10873046</v>
      </c>
      <c r="C22" s="23"/>
      <c r="D22" s="19">
        <v>4542443</v>
      </c>
      <c r="E22" s="19"/>
      <c r="F22" s="26">
        <v>6442252</v>
      </c>
      <c r="G22" s="13"/>
      <c r="H22" s="26">
        <v>3360374</v>
      </c>
      <c r="I22" s="19"/>
    </row>
    <row r="23" spans="1:9" ht="21" customHeight="1">
      <c r="A23" s="23" t="s">
        <v>46</v>
      </c>
      <c r="B23" s="19">
        <v>17669570</v>
      </c>
      <c r="C23" s="23"/>
      <c r="D23" s="19">
        <v>17506277</v>
      </c>
      <c r="E23" s="19"/>
      <c r="F23" s="26">
        <v>17590603</v>
      </c>
      <c r="G23" s="13"/>
      <c r="H23" s="26">
        <v>17419107</v>
      </c>
      <c r="I23" s="19"/>
    </row>
    <row r="24" spans="1:9" ht="21" customHeight="1">
      <c r="A24" s="23" t="s">
        <v>4</v>
      </c>
      <c r="B24" s="19">
        <v>26029603</v>
      </c>
      <c r="C24" s="23"/>
      <c r="D24" s="19">
        <v>20463750</v>
      </c>
      <c r="E24" s="19"/>
      <c r="F24" s="26">
        <v>14318611</v>
      </c>
      <c r="G24" s="13"/>
      <c r="H24" s="26">
        <v>16975764</v>
      </c>
      <c r="I24" s="19"/>
    </row>
    <row r="25" spans="1:9" ht="21" customHeight="1" thickBot="1">
      <c r="A25" s="21" t="s">
        <v>5</v>
      </c>
      <c r="B25" s="40">
        <f>B9+B10+B13+B14+B15+B12+B17+B19+B20+B21+B22+B24+B23</f>
        <v>3810590601</v>
      </c>
      <c r="C25" s="19"/>
      <c r="D25" s="40">
        <f>SUM(D9:D24)</f>
        <v>3216743095</v>
      </c>
      <c r="E25" s="19"/>
      <c r="F25" s="40">
        <f>F9+F10+F13+F14+F15+F12+F17+F19+F20+F21+F22+F24+F23</f>
        <v>3402553850</v>
      </c>
      <c r="G25" s="13"/>
      <c r="H25" s="40">
        <f>SUM(H9:H24)</f>
        <v>3123361339</v>
      </c>
      <c r="I25" s="19"/>
    </row>
    <row r="26" spans="1:9" ht="21" customHeight="1" thickTop="1">
      <c r="A26" s="48"/>
      <c r="B26" s="2"/>
      <c r="D26" s="2"/>
      <c r="E26" s="19"/>
      <c r="F26" s="2"/>
      <c r="G26" s="13"/>
      <c r="I26" s="19"/>
    </row>
    <row r="27" spans="2:9" ht="21" customHeight="1">
      <c r="B27" s="2"/>
      <c r="C27" s="2"/>
      <c r="D27" s="2"/>
      <c r="E27" s="2"/>
      <c r="F27" s="2"/>
      <c r="G27" s="2"/>
      <c r="I27" s="19"/>
    </row>
    <row r="28" spans="2:9" ht="21" customHeight="1">
      <c r="B28" s="2"/>
      <c r="D28" s="2"/>
      <c r="E28" s="19"/>
      <c r="F28" s="2"/>
      <c r="G28" s="13"/>
      <c r="I28" s="19"/>
    </row>
    <row r="29" spans="2:9" ht="21" customHeight="1">
      <c r="B29" s="2"/>
      <c r="D29" s="2"/>
      <c r="E29" s="19"/>
      <c r="F29" s="2"/>
      <c r="G29" s="13"/>
      <c r="I29" s="19"/>
    </row>
    <row r="30" spans="2:9" ht="21" customHeight="1">
      <c r="B30" s="2"/>
      <c r="D30" s="2"/>
      <c r="E30" s="19"/>
      <c r="F30" s="2"/>
      <c r="G30" s="13"/>
      <c r="I30" s="19"/>
    </row>
    <row r="31" spans="2:9" ht="21" customHeight="1">
      <c r="B31" s="2"/>
      <c r="D31" s="2"/>
      <c r="E31" s="19"/>
      <c r="F31" s="2"/>
      <c r="G31" s="13"/>
      <c r="I31" s="19"/>
    </row>
    <row r="32" spans="2:9" ht="21" customHeight="1">
      <c r="B32" s="2"/>
      <c r="D32" s="2"/>
      <c r="E32" s="19"/>
      <c r="F32" s="2"/>
      <c r="G32" s="13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2:9" ht="21" customHeight="1">
      <c r="B45" s="2"/>
      <c r="D45" s="2"/>
      <c r="E45" s="19"/>
      <c r="F45" s="2"/>
      <c r="G45" s="13"/>
      <c r="I45" s="19"/>
    </row>
    <row r="46" spans="2:9" ht="21" customHeight="1">
      <c r="B46" s="2"/>
      <c r="D46" s="2"/>
      <c r="E46" s="19"/>
      <c r="F46" s="2"/>
      <c r="G46" s="13"/>
      <c r="I46" s="19"/>
    </row>
    <row r="47" spans="1:9" ht="21" customHeight="1">
      <c r="A47" s="10" t="s">
        <v>7</v>
      </c>
      <c r="B47" s="41"/>
      <c r="C47" s="10"/>
      <c r="D47" s="41"/>
      <c r="E47" s="19"/>
      <c r="F47" s="2"/>
      <c r="G47" s="13"/>
      <c r="I47" s="19"/>
    </row>
    <row r="48" spans="1:9" ht="21" customHeight="1">
      <c r="A48" s="14" t="s">
        <v>8</v>
      </c>
      <c r="B48" s="12">
        <v>2821883452</v>
      </c>
      <c r="C48" s="14"/>
      <c r="D48" s="12">
        <v>2370792167</v>
      </c>
      <c r="E48" s="19"/>
      <c r="F48" s="2">
        <v>2479039574</v>
      </c>
      <c r="G48" s="13"/>
      <c r="H48" s="2">
        <v>2316034607</v>
      </c>
      <c r="I48" s="19"/>
    </row>
    <row r="49" spans="1:9" ht="21" customHeight="1">
      <c r="A49" s="11" t="s">
        <v>45</v>
      </c>
      <c r="B49" s="12">
        <v>174840258</v>
      </c>
      <c r="C49" s="11"/>
      <c r="D49" s="12">
        <v>134346323</v>
      </c>
      <c r="E49" s="19"/>
      <c r="F49" s="2">
        <v>166504239</v>
      </c>
      <c r="G49" s="13"/>
      <c r="H49" s="2">
        <v>129277274</v>
      </c>
      <c r="I49" s="19"/>
    </row>
    <row r="50" spans="1:9" ht="21" customHeight="1">
      <c r="A50" s="11" t="s">
        <v>33</v>
      </c>
      <c r="B50" s="12">
        <v>7105809</v>
      </c>
      <c r="C50" s="11"/>
      <c r="D50" s="12">
        <v>5523288</v>
      </c>
      <c r="E50" s="19"/>
      <c r="F50" s="2">
        <v>6514832</v>
      </c>
      <c r="G50" s="13"/>
      <c r="H50" s="2">
        <v>5488403</v>
      </c>
      <c r="I50" s="19"/>
    </row>
    <row r="51" spans="1:9" ht="21" customHeight="1">
      <c r="A51" s="11" t="s">
        <v>50</v>
      </c>
      <c r="B51" s="12"/>
      <c r="C51" s="11"/>
      <c r="D51" s="12"/>
      <c r="E51" s="19"/>
      <c r="F51" s="2"/>
      <c r="G51" s="13"/>
      <c r="I51" s="19"/>
    </row>
    <row r="52" spans="1:9" ht="21" customHeight="1">
      <c r="A52" s="34" t="s">
        <v>49</v>
      </c>
      <c r="B52" s="12">
        <v>20295287</v>
      </c>
      <c r="C52" s="11"/>
      <c r="D52" s="2">
        <v>0</v>
      </c>
      <c r="E52" s="19"/>
      <c r="F52" s="2">
        <v>20024401</v>
      </c>
      <c r="G52" s="13"/>
      <c r="H52" s="2">
        <v>0</v>
      </c>
      <c r="I52" s="19"/>
    </row>
    <row r="53" spans="1:9" ht="21" customHeight="1">
      <c r="A53" s="11" t="s">
        <v>25</v>
      </c>
      <c r="B53" s="12">
        <v>53920332</v>
      </c>
      <c r="C53" s="11"/>
      <c r="D53" s="12">
        <v>37837421</v>
      </c>
      <c r="E53" s="19"/>
      <c r="F53" s="2">
        <v>53450206</v>
      </c>
      <c r="G53" s="13"/>
      <c r="H53" s="2">
        <v>37370815</v>
      </c>
      <c r="I53" s="19"/>
    </row>
    <row r="54" spans="1:9" ht="21" customHeight="1">
      <c r="A54" s="11" t="s">
        <v>26</v>
      </c>
      <c r="B54" s="12">
        <v>171140350</v>
      </c>
      <c r="C54" s="11"/>
      <c r="D54" s="12">
        <v>144680567</v>
      </c>
      <c r="E54" s="19"/>
      <c r="F54" s="2">
        <v>166614061</v>
      </c>
      <c r="G54" s="13"/>
      <c r="H54" s="2">
        <v>144315507</v>
      </c>
      <c r="I54" s="19"/>
    </row>
    <row r="55" spans="1:9" ht="21" customHeight="1">
      <c r="A55" s="11" t="s">
        <v>52</v>
      </c>
      <c r="B55" s="2">
        <v>0</v>
      </c>
      <c r="C55" s="11"/>
      <c r="D55" s="12">
        <v>1626872</v>
      </c>
      <c r="E55" s="19"/>
      <c r="F55" s="2">
        <v>0</v>
      </c>
      <c r="G55" s="13"/>
      <c r="H55" s="2">
        <v>103722</v>
      </c>
      <c r="I55" s="19"/>
    </row>
    <row r="56" spans="1:9" ht="21" customHeight="1">
      <c r="A56" s="11" t="s">
        <v>34</v>
      </c>
      <c r="B56" s="12">
        <v>25708131</v>
      </c>
      <c r="C56" s="11"/>
      <c r="D56" s="12">
        <v>18701528</v>
      </c>
      <c r="E56" s="19"/>
      <c r="F56" s="2">
        <v>24163622</v>
      </c>
      <c r="G56" s="13"/>
      <c r="H56" s="2">
        <v>18428103</v>
      </c>
      <c r="I56" s="19"/>
    </row>
    <row r="57" spans="1:9" ht="21" customHeight="1">
      <c r="A57" s="11" t="s">
        <v>43</v>
      </c>
      <c r="B57" s="2">
        <v>0</v>
      </c>
      <c r="C57" s="11"/>
      <c r="D57" s="2">
        <v>2364416</v>
      </c>
      <c r="E57" s="19"/>
      <c r="F57" s="2">
        <v>0</v>
      </c>
      <c r="G57" s="13"/>
      <c r="H57" s="2">
        <v>2158732</v>
      </c>
      <c r="I57" s="19"/>
    </row>
    <row r="58" spans="1:9" ht="21" customHeight="1">
      <c r="A58" s="11" t="s">
        <v>9</v>
      </c>
      <c r="B58" s="12">
        <v>95031918</v>
      </c>
      <c r="C58" s="11"/>
      <c r="D58" s="12">
        <v>72754204</v>
      </c>
      <c r="E58" s="19"/>
      <c r="F58" s="2">
        <v>57348461</v>
      </c>
      <c r="G58" s="13"/>
      <c r="H58" s="2">
        <v>51721099</v>
      </c>
      <c r="I58" s="19"/>
    </row>
    <row r="59" spans="1:9" ht="21" customHeight="1">
      <c r="A59" s="15" t="s">
        <v>10</v>
      </c>
      <c r="B59" s="39">
        <f>SUM(B48:B58)</f>
        <v>3369925537</v>
      </c>
      <c r="C59" s="15"/>
      <c r="D59" s="39">
        <f>SUM(D48:D58)</f>
        <v>2788626786</v>
      </c>
      <c r="E59" s="19"/>
      <c r="F59" s="39">
        <f>SUM(F48:F58)</f>
        <v>2973659396</v>
      </c>
      <c r="G59" s="13"/>
      <c r="H59" s="39">
        <f>SUM(H48:H58)</f>
        <v>2704898262</v>
      </c>
      <c r="I59" s="19"/>
    </row>
    <row r="60" spans="1:9" ht="21" customHeight="1">
      <c r="A60" s="15"/>
      <c r="B60" s="38"/>
      <c r="C60" s="15"/>
      <c r="D60" s="38"/>
      <c r="E60" s="19"/>
      <c r="F60" s="2"/>
      <c r="G60" s="13"/>
      <c r="I60" s="19"/>
    </row>
    <row r="61" spans="1:9" ht="21" customHeight="1">
      <c r="A61" s="11" t="s">
        <v>11</v>
      </c>
      <c r="B61" s="2"/>
      <c r="C61" s="2"/>
      <c r="D61" s="2"/>
      <c r="E61" s="2"/>
      <c r="F61" s="2"/>
      <c r="G61" s="2"/>
      <c r="I61" s="19"/>
    </row>
    <row r="62" spans="1:9" ht="21" customHeight="1">
      <c r="A62" s="14" t="s">
        <v>12</v>
      </c>
      <c r="B62" s="35"/>
      <c r="C62" s="14"/>
      <c r="D62" s="35"/>
      <c r="E62" s="19"/>
      <c r="F62" s="2"/>
      <c r="G62" s="13"/>
      <c r="I62" s="19"/>
    </row>
    <row r="63" spans="1:9" ht="21" customHeight="1">
      <c r="A63" s="15" t="s">
        <v>56</v>
      </c>
      <c r="B63" s="38"/>
      <c r="C63" s="15"/>
      <c r="D63" s="38"/>
      <c r="E63" s="19"/>
      <c r="F63" s="2"/>
      <c r="G63" s="13"/>
      <c r="I63" s="19"/>
    </row>
    <row r="64" spans="1:9" ht="21" customHeight="1" thickBot="1">
      <c r="A64" s="18" t="s">
        <v>38</v>
      </c>
      <c r="B64" s="42">
        <v>16550</v>
      </c>
      <c r="C64" s="18"/>
      <c r="D64" s="42">
        <v>16550</v>
      </c>
      <c r="E64" s="19"/>
      <c r="F64" s="42">
        <v>16550</v>
      </c>
      <c r="G64" s="13"/>
      <c r="H64" s="42">
        <v>16550</v>
      </c>
      <c r="I64" s="19"/>
    </row>
    <row r="65" spans="1:9" ht="21" customHeight="1" thickBot="1" thickTop="1">
      <c r="A65" s="18" t="s">
        <v>35</v>
      </c>
      <c r="B65" s="42">
        <v>39983450</v>
      </c>
      <c r="C65" s="18"/>
      <c r="D65" s="42">
        <v>39983450</v>
      </c>
      <c r="E65" s="19"/>
      <c r="F65" s="42">
        <v>39983450</v>
      </c>
      <c r="G65" s="13"/>
      <c r="H65" s="42">
        <v>39983450</v>
      </c>
      <c r="I65" s="19"/>
    </row>
    <row r="66" spans="1:9" ht="21" customHeight="1" thickTop="1">
      <c r="A66" s="15" t="s">
        <v>13</v>
      </c>
      <c r="B66" s="38"/>
      <c r="C66" s="15"/>
      <c r="D66" s="38"/>
      <c r="E66" s="19"/>
      <c r="F66" s="2"/>
      <c r="G66" s="13"/>
      <c r="I66" s="19"/>
    </row>
    <row r="67" spans="1:9" ht="21" customHeight="1">
      <c r="A67" s="18" t="s">
        <v>36</v>
      </c>
      <c r="B67" s="12">
        <v>19088429</v>
      </c>
      <c r="C67" s="18"/>
      <c r="D67" s="12">
        <v>19088429</v>
      </c>
      <c r="E67" s="19"/>
      <c r="F67" s="2">
        <v>19088429</v>
      </c>
      <c r="G67" s="13"/>
      <c r="H67" s="2">
        <v>19088429</v>
      </c>
      <c r="I67" s="19"/>
    </row>
    <row r="68" spans="1:9" ht="21" customHeight="1">
      <c r="A68" s="11" t="s">
        <v>40</v>
      </c>
      <c r="B68" s="12">
        <v>56346232</v>
      </c>
      <c r="C68" s="11"/>
      <c r="D68" s="12">
        <v>56346232</v>
      </c>
      <c r="E68" s="19"/>
      <c r="F68" s="2">
        <v>56346232</v>
      </c>
      <c r="G68" s="13"/>
      <c r="H68" s="2">
        <v>56346232</v>
      </c>
      <c r="I68" s="19"/>
    </row>
    <row r="69" spans="1:9" ht="21" customHeight="1">
      <c r="A69" s="11" t="s">
        <v>27</v>
      </c>
      <c r="B69" s="12">
        <v>37382232</v>
      </c>
      <c r="C69" s="11"/>
      <c r="D69" s="12">
        <v>34471457</v>
      </c>
      <c r="E69" s="19"/>
      <c r="F69" s="2">
        <v>42537517</v>
      </c>
      <c r="G69" s="13"/>
      <c r="H69" s="2">
        <v>40383596</v>
      </c>
      <c r="I69" s="19"/>
    </row>
    <row r="70" spans="1:9" ht="21" customHeight="1">
      <c r="A70" s="11" t="s">
        <v>14</v>
      </c>
      <c r="B70" s="2"/>
      <c r="C70" s="11"/>
      <c r="D70" s="2"/>
      <c r="E70" s="19"/>
      <c r="F70" s="2"/>
      <c r="G70" s="24"/>
      <c r="I70" s="19"/>
    </row>
    <row r="71" spans="1:9" ht="21" customHeight="1">
      <c r="A71" s="15" t="s">
        <v>15</v>
      </c>
      <c r="B71" s="38"/>
      <c r="C71" s="15"/>
      <c r="D71" s="38"/>
      <c r="E71" s="19"/>
      <c r="F71" s="2"/>
      <c r="I71" s="19"/>
    </row>
    <row r="72" spans="1:9" ht="21" customHeight="1">
      <c r="A72" s="18" t="s">
        <v>20</v>
      </c>
      <c r="B72" s="2">
        <v>25000000</v>
      </c>
      <c r="C72" s="16"/>
      <c r="D72" s="2">
        <v>24000000</v>
      </c>
      <c r="E72" s="19"/>
      <c r="F72" s="2">
        <v>25000000</v>
      </c>
      <c r="G72" s="13"/>
      <c r="H72" s="2">
        <v>24000000</v>
      </c>
      <c r="I72" s="19"/>
    </row>
    <row r="73" spans="1:9" ht="21" customHeight="1">
      <c r="A73" s="18" t="s">
        <v>19</v>
      </c>
      <c r="B73" s="2">
        <v>111500000</v>
      </c>
      <c r="C73" s="16"/>
      <c r="D73" s="2">
        <v>106500000</v>
      </c>
      <c r="E73" s="19"/>
      <c r="F73" s="2">
        <v>111500000</v>
      </c>
      <c r="G73" s="13"/>
      <c r="H73" s="2">
        <v>106500000</v>
      </c>
      <c r="I73" s="19"/>
    </row>
    <row r="74" spans="1:9" ht="21" customHeight="1">
      <c r="A74" s="15" t="s">
        <v>16</v>
      </c>
      <c r="B74" s="17">
        <v>190191651</v>
      </c>
      <c r="C74" s="15"/>
      <c r="D74" s="17">
        <v>187345092</v>
      </c>
      <c r="E74" s="19"/>
      <c r="F74" s="43">
        <v>174422276</v>
      </c>
      <c r="G74" s="13"/>
      <c r="H74" s="43">
        <v>172144820</v>
      </c>
      <c r="I74" s="19"/>
    </row>
    <row r="75" spans="1:9" ht="21" customHeight="1">
      <c r="A75" s="15" t="s">
        <v>37</v>
      </c>
      <c r="B75" s="2">
        <f>SUM(B67:B74)</f>
        <v>439508544</v>
      </c>
      <c r="C75" s="15"/>
      <c r="D75" s="2">
        <f>SUM(D67:D74)</f>
        <v>427751210</v>
      </c>
      <c r="E75" s="31"/>
      <c r="F75" s="2">
        <f>SUM(F67:F74)</f>
        <v>428894454</v>
      </c>
      <c r="G75" s="13"/>
      <c r="H75" s="2">
        <f>SUM(H67:H74)</f>
        <v>418463077</v>
      </c>
      <c r="I75" s="19"/>
    </row>
    <row r="76" spans="1:9" ht="21" customHeight="1">
      <c r="A76" s="11" t="s">
        <v>28</v>
      </c>
      <c r="B76" s="43">
        <v>1156520</v>
      </c>
      <c r="C76" s="33"/>
      <c r="D76" s="17">
        <v>365099</v>
      </c>
      <c r="E76" s="19"/>
      <c r="F76" s="43">
        <v>0</v>
      </c>
      <c r="G76" s="13"/>
      <c r="H76" s="43">
        <v>0</v>
      </c>
      <c r="I76" s="32"/>
    </row>
    <row r="77" spans="1:9" ht="21" customHeight="1">
      <c r="A77" s="15" t="s">
        <v>18</v>
      </c>
      <c r="B77" s="20">
        <f>SUM(B75:B76)</f>
        <v>440665064</v>
      </c>
      <c r="C77" s="15"/>
      <c r="D77" s="20">
        <f>SUM(D75:D76)</f>
        <v>428116309</v>
      </c>
      <c r="E77" s="19"/>
      <c r="F77" s="39">
        <f>SUM(F75:F76)</f>
        <v>428894454</v>
      </c>
      <c r="G77" s="13"/>
      <c r="H77" s="39">
        <f>SUM(H75:H76)</f>
        <v>418463077</v>
      </c>
      <c r="I77" s="19"/>
    </row>
    <row r="78" spans="1:9" ht="21" customHeight="1" thickBot="1">
      <c r="A78" s="22" t="s">
        <v>29</v>
      </c>
      <c r="B78" s="25">
        <f>+B59+B77</f>
        <v>3810590601</v>
      </c>
      <c r="C78" s="22"/>
      <c r="D78" s="25">
        <f>+D59+D77</f>
        <v>3216743095</v>
      </c>
      <c r="E78" s="19"/>
      <c r="F78" s="42">
        <f>+F59+F77</f>
        <v>3402553850</v>
      </c>
      <c r="G78" s="13"/>
      <c r="H78" s="42">
        <f>+H59+H77</f>
        <v>3123361339</v>
      </c>
      <c r="I78" s="19"/>
    </row>
    <row r="79" spans="2:8" ht="21" customHeight="1" thickTop="1">
      <c r="B79" s="44"/>
      <c r="C79" s="44"/>
      <c r="D79" s="44"/>
      <c r="E79" s="44"/>
      <c r="F79" s="44"/>
      <c r="G79" s="44"/>
      <c r="H79" s="44"/>
    </row>
    <row r="80" spans="1:8" ht="21" customHeight="1">
      <c r="A80" s="45"/>
      <c r="B80" s="44"/>
      <c r="C80" s="44"/>
      <c r="D80" s="44"/>
      <c r="E80" s="44"/>
      <c r="F80" s="44"/>
      <c r="G80" s="44"/>
      <c r="H80" s="44"/>
    </row>
    <row r="81" spans="2:8" ht="21" customHeight="1">
      <c r="B81" s="44"/>
      <c r="D81" s="44"/>
      <c r="F81" s="44"/>
      <c r="H81" s="44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78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pane xSplit="6" ySplit="8" topLeftCell="G9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G9" sqref="G9"/>
    </sheetView>
  </sheetViews>
  <sheetFormatPr defaultColWidth="9.140625" defaultRowHeight="12.75"/>
  <cols>
    <col min="1" max="1" width="0.42578125" style="52" customWidth="1"/>
    <col min="2" max="5" width="1.7109375" style="52" customWidth="1"/>
    <col min="6" max="6" width="61.57421875" style="52" customWidth="1"/>
    <col min="7" max="7" width="14.00390625" style="63" customWidth="1"/>
    <col min="8" max="8" width="2.140625" style="52" customWidth="1"/>
    <col min="9" max="9" width="13.421875" style="63" customWidth="1"/>
    <col min="10" max="10" width="2.140625" style="52" customWidth="1"/>
    <col min="11" max="11" width="15.421875" style="52" customWidth="1"/>
    <col min="12" max="12" width="1.8515625" style="52" customWidth="1"/>
    <col min="13" max="13" width="14.00390625" style="63" customWidth="1"/>
    <col min="14" max="14" width="1.8515625" style="52" customWidth="1"/>
    <col min="15" max="15" width="13.421875" style="63" customWidth="1"/>
    <col min="16" max="16" width="1.8515625" style="52" customWidth="1"/>
    <col min="17" max="17" width="15.57421875" style="52" customWidth="1"/>
    <col min="18" max="18" width="14.28125" style="56" bestFit="1" customWidth="1"/>
    <col min="19" max="19" width="9.140625" style="57" customWidth="1"/>
    <col min="20" max="16384" width="9.140625" style="52" customWidth="1"/>
  </cols>
  <sheetData>
    <row r="1" spans="1:20" ht="21" customHeight="1">
      <c r="A1" s="116" t="s">
        <v>57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49"/>
      <c r="S1" s="50"/>
      <c r="T1" s="51"/>
    </row>
    <row r="2" spans="1:20" ht="21" customHeight="1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49"/>
      <c r="S2" s="50"/>
      <c r="T2" s="51"/>
    </row>
    <row r="3" spans="1:20" ht="21" customHeight="1">
      <c r="A3" s="117" t="s">
        <v>59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49"/>
      <c r="S3" s="50"/>
      <c r="T3" s="51"/>
    </row>
    <row r="4" spans="1:20" ht="21" customHeight="1">
      <c r="A4" s="116" t="s">
        <v>41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49"/>
      <c r="S4" s="50"/>
      <c r="T4" s="51"/>
    </row>
    <row r="5" spans="7:17" ht="21" customHeight="1">
      <c r="G5" s="53"/>
      <c r="I5" s="53"/>
      <c r="M5" s="53"/>
      <c r="N5" s="54"/>
      <c r="O5" s="53"/>
      <c r="P5" s="54"/>
      <c r="Q5" s="55" t="s">
        <v>17</v>
      </c>
    </row>
    <row r="6" spans="7:17" ht="21" customHeight="1">
      <c r="G6" s="118" t="s">
        <v>1</v>
      </c>
      <c r="H6" s="118"/>
      <c r="I6" s="118"/>
      <c r="J6" s="118"/>
      <c r="K6" s="118"/>
      <c r="L6" s="58"/>
      <c r="M6" s="118" t="s">
        <v>30</v>
      </c>
      <c r="N6" s="118"/>
      <c r="O6" s="118"/>
      <c r="P6" s="118"/>
      <c r="Q6" s="118"/>
    </row>
    <row r="7" spans="7:17" ht="21" customHeight="1">
      <c r="G7" s="59" t="s">
        <v>55</v>
      </c>
      <c r="H7" s="60"/>
      <c r="I7" s="61" t="s">
        <v>60</v>
      </c>
      <c r="J7" s="60"/>
      <c r="K7" s="59" t="s">
        <v>61</v>
      </c>
      <c r="M7" s="59" t="s">
        <v>55</v>
      </c>
      <c r="N7" s="60"/>
      <c r="O7" s="61" t="s">
        <v>60</v>
      </c>
      <c r="P7" s="60"/>
      <c r="Q7" s="59" t="s">
        <v>61</v>
      </c>
    </row>
    <row r="8" spans="7:17" ht="13.5" customHeight="1">
      <c r="G8" s="62"/>
      <c r="H8" s="60"/>
      <c r="I8" s="62"/>
      <c r="J8" s="60"/>
      <c r="K8" s="62"/>
      <c r="M8" s="62"/>
      <c r="N8" s="60"/>
      <c r="O8" s="62"/>
      <c r="P8" s="60"/>
      <c r="Q8" s="62"/>
    </row>
    <row r="9" spans="11:17" ht="12.75" customHeight="1">
      <c r="K9" s="63"/>
      <c r="Q9" s="63"/>
    </row>
    <row r="10" spans="11:17" ht="7.5" customHeight="1">
      <c r="K10" s="63"/>
      <c r="Q10" s="63"/>
    </row>
    <row r="11" spans="1:17" ht="19.5" customHeight="1">
      <c r="A11" s="52" t="s">
        <v>62</v>
      </c>
      <c r="G11" s="64">
        <v>29246224</v>
      </c>
      <c r="I11" s="65">
        <v>27199886</v>
      </c>
      <c r="K11" s="64">
        <v>28470873</v>
      </c>
      <c r="M11" s="66">
        <v>22612100</v>
      </c>
      <c r="O11" s="67">
        <v>23612215</v>
      </c>
      <c r="Q11" s="66">
        <v>27403026</v>
      </c>
    </row>
    <row r="12" spans="1:17" ht="19.5" customHeight="1">
      <c r="A12" s="52" t="s">
        <v>63</v>
      </c>
      <c r="G12" s="64">
        <v>9394031</v>
      </c>
      <c r="I12" s="65">
        <v>9089546</v>
      </c>
      <c r="K12" s="64">
        <v>10527353</v>
      </c>
      <c r="L12" s="68"/>
      <c r="M12" s="66">
        <v>6339827</v>
      </c>
      <c r="O12" s="67">
        <v>7440824</v>
      </c>
      <c r="Q12" s="66">
        <v>10136634</v>
      </c>
    </row>
    <row r="13" spans="3:17" ht="19.5" customHeight="1">
      <c r="C13" s="52" t="s">
        <v>64</v>
      </c>
      <c r="G13" s="69">
        <f>G11-G12</f>
        <v>19852193</v>
      </c>
      <c r="I13" s="70">
        <f>I11-I12</f>
        <v>18110340</v>
      </c>
      <c r="K13" s="69">
        <f>K11-K12</f>
        <v>17943520</v>
      </c>
      <c r="M13" s="71">
        <f>M11-M12</f>
        <v>16272273</v>
      </c>
      <c r="O13" s="72">
        <f>O11-O12</f>
        <v>16171391</v>
      </c>
      <c r="Q13" s="71">
        <f>Q11-Q12</f>
        <v>17266392</v>
      </c>
    </row>
    <row r="14" spans="1:17" ht="19.5" customHeight="1">
      <c r="A14" s="52" t="s">
        <v>65</v>
      </c>
      <c r="G14" s="64">
        <v>8530707</v>
      </c>
      <c r="I14" s="65">
        <v>7434281</v>
      </c>
      <c r="K14" s="64">
        <v>9477583</v>
      </c>
      <c r="M14" s="66">
        <v>6532267</v>
      </c>
      <c r="O14" s="67">
        <v>5795794</v>
      </c>
      <c r="Q14" s="66">
        <v>8153844</v>
      </c>
    </row>
    <row r="15" spans="1:17" ht="19.5" customHeight="1">
      <c r="A15" s="52" t="s">
        <v>66</v>
      </c>
      <c r="G15" s="64">
        <v>2150613</v>
      </c>
      <c r="I15" s="65">
        <v>1813426</v>
      </c>
      <c r="K15" s="64">
        <v>2613880</v>
      </c>
      <c r="M15" s="66">
        <v>2051437</v>
      </c>
      <c r="O15" s="67">
        <v>1727510</v>
      </c>
      <c r="Q15" s="66">
        <v>2564889</v>
      </c>
    </row>
    <row r="16" spans="3:17" ht="19.5" customHeight="1">
      <c r="C16" s="52" t="s">
        <v>67</v>
      </c>
      <c r="G16" s="69">
        <f>G14-G15</f>
        <v>6380094</v>
      </c>
      <c r="I16" s="70">
        <f>I14-I15</f>
        <v>5620855</v>
      </c>
      <c r="K16" s="69">
        <f>K14-K15</f>
        <v>6863703</v>
      </c>
      <c r="M16" s="71">
        <f>M14-M15</f>
        <v>4480830</v>
      </c>
      <c r="O16" s="72">
        <f>O14-O15</f>
        <v>4068284</v>
      </c>
      <c r="Q16" s="71">
        <f>Q14-Q15</f>
        <v>5588955</v>
      </c>
    </row>
    <row r="17" spans="1:17" ht="19.5" customHeight="1">
      <c r="A17" s="52" t="s">
        <v>68</v>
      </c>
      <c r="G17" s="73"/>
      <c r="I17" s="74"/>
      <c r="K17" s="73"/>
      <c r="M17" s="75"/>
      <c r="O17" s="76"/>
      <c r="Q17" s="75"/>
    </row>
    <row r="18" spans="3:17" ht="19.5" customHeight="1">
      <c r="C18" s="52" t="s">
        <v>69</v>
      </c>
      <c r="G18" s="73">
        <v>1983153</v>
      </c>
      <c r="I18" s="65">
        <v>7061589</v>
      </c>
      <c r="K18" s="73">
        <v>0</v>
      </c>
      <c r="M18" s="75">
        <v>1556893</v>
      </c>
      <c r="O18" s="65">
        <v>6766408</v>
      </c>
      <c r="Q18" s="75">
        <v>0</v>
      </c>
    </row>
    <row r="19" spans="1:20" s="56" customFormat="1" ht="19.5" customHeight="1">
      <c r="A19" s="52" t="s">
        <v>70</v>
      </c>
      <c r="C19" s="52"/>
      <c r="D19" s="52"/>
      <c r="E19" s="52"/>
      <c r="F19" s="52"/>
      <c r="G19" s="73">
        <v>0</v>
      </c>
      <c r="H19" s="52"/>
      <c r="I19" s="74">
        <v>0</v>
      </c>
      <c r="J19" s="52"/>
      <c r="K19" s="73">
        <v>2051965</v>
      </c>
      <c r="L19" s="52"/>
      <c r="M19" s="75">
        <v>0</v>
      </c>
      <c r="N19" s="52"/>
      <c r="O19" s="76">
        <v>0</v>
      </c>
      <c r="P19" s="52"/>
      <c r="Q19" s="75">
        <v>1836623</v>
      </c>
      <c r="S19" s="57"/>
      <c r="T19" s="52"/>
    </row>
    <row r="20" spans="1:20" s="56" customFormat="1" ht="19.5" customHeight="1">
      <c r="A20" s="52" t="s">
        <v>71</v>
      </c>
      <c r="C20" s="52"/>
      <c r="D20" s="52"/>
      <c r="E20" s="52"/>
      <c r="F20" s="52"/>
      <c r="G20" s="64">
        <v>564806</v>
      </c>
      <c r="H20" s="52"/>
      <c r="I20" s="65">
        <v>316905</v>
      </c>
      <c r="J20" s="52"/>
      <c r="K20" s="64">
        <v>1531574</v>
      </c>
      <c r="L20" s="52"/>
      <c r="M20" s="66">
        <v>461441</v>
      </c>
      <c r="N20" s="52"/>
      <c r="O20" s="67">
        <v>316894</v>
      </c>
      <c r="P20" s="52"/>
      <c r="Q20" s="66">
        <v>1508402</v>
      </c>
      <c r="S20" s="57"/>
      <c r="T20" s="52"/>
    </row>
    <row r="21" spans="1:20" s="56" customFormat="1" ht="19.5" customHeight="1">
      <c r="A21" s="52" t="s">
        <v>72</v>
      </c>
      <c r="C21" s="52"/>
      <c r="D21" s="52"/>
      <c r="E21" s="52"/>
      <c r="F21" s="52"/>
      <c r="G21" s="77">
        <v>-70087</v>
      </c>
      <c r="H21" s="52"/>
      <c r="I21" s="65">
        <v>36124</v>
      </c>
      <c r="J21" s="52"/>
      <c r="K21" s="77">
        <v>-2073</v>
      </c>
      <c r="L21" s="52"/>
      <c r="M21" s="66">
        <v>0</v>
      </c>
      <c r="N21" s="52"/>
      <c r="O21" s="67">
        <v>0</v>
      </c>
      <c r="P21" s="52"/>
      <c r="Q21" s="66">
        <v>0</v>
      </c>
      <c r="S21" s="57"/>
      <c r="T21" s="52"/>
    </row>
    <row r="22" spans="1:20" s="56" customFormat="1" ht="19.5" customHeight="1">
      <c r="A22" s="52" t="s">
        <v>73</v>
      </c>
      <c r="C22" s="78"/>
      <c r="D22" s="78"/>
      <c r="E22" s="78"/>
      <c r="F22" s="78"/>
      <c r="G22" s="64">
        <v>77797</v>
      </c>
      <c r="H22" s="52"/>
      <c r="I22" s="65">
        <v>44892</v>
      </c>
      <c r="J22" s="52"/>
      <c r="K22" s="64">
        <v>1021164</v>
      </c>
      <c r="L22" s="52"/>
      <c r="M22" s="66">
        <v>91227</v>
      </c>
      <c r="N22" s="52"/>
      <c r="O22" s="67">
        <v>37632</v>
      </c>
      <c r="P22" s="52"/>
      <c r="Q22" s="66">
        <v>51446</v>
      </c>
      <c r="S22" s="57"/>
      <c r="T22" s="52"/>
    </row>
    <row r="23" spans="1:20" s="56" customFormat="1" ht="19.5" customHeight="1">
      <c r="A23" s="52" t="s">
        <v>74</v>
      </c>
      <c r="C23" s="78"/>
      <c r="D23" s="78"/>
      <c r="E23" s="78"/>
      <c r="F23" s="78"/>
      <c r="G23" s="64">
        <v>456474</v>
      </c>
      <c r="H23" s="52"/>
      <c r="I23" s="65">
        <v>882028</v>
      </c>
      <c r="J23" s="52"/>
      <c r="K23" s="64">
        <v>666921</v>
      </c>
      <c r="L23" s="52"/>
      <c r="M23" s="66">
        <v>958189</v>
      </c>
      <c r="N23" s="52"/>
      <c r="O23" s="67">
        <v>1893666</v>
      </c>
      <c r="P23" s="52"/>
      <c r="Q23" s="66">
        <v>1168496</v>
      </c>
      <c r="S23" s="57"/>
      <c r="T23" s="52"/>
    </row>
    <row r="24" spans="1:20" s="56" customFormat="1" ht="19.5" customHeight="1">
      <c r="A24" s="52" t="s">
        <v>75</v>
      </c>
      <c r="B24" s="52"/>
      <c r="C24" s="52"/>
      <c r="D24" s="52"/>
      <c r="E24" s="52"/>
      <c r="F24" s="52"/>
      <c r="G24" s="79">
        <v>176357</v>
      </c>
      <c r="H24" s="52"/>
      <c r="I24" s="80">
        <v>212181</v>
      </c>
      <c r="J24" s="52"/>
      <c r="K24" s="79">
        <v>162218</v>
      </c>
      <c r="L24" s="52"/>
      <c r="M24" s="81">
        <v>107358</v>
      </c>
      <c r="N24" s="52"/>
      <c r="O24" s="82">
        <v>108790</v>
      </c>
      <c r="P24" s="52"/>
      <c r="Q24" s="81">
        <v>114100</v>
      </c>
      <c r="S24" s="57"/>
      <c r="T24" s="52"/>
    </row>
    <row r="25" spans="1:20" s="56" customFormat="1" ht="19.5" customHeight="1">
      <c r="A25" s="52"/>
      <c r="B25" s="52"/>
      <c r="C25" s="52" t="s">
        <v>76</v>
      </c>
      <c r="D25" s="52"/>
      <c r="E25" s="52"/>
      <c r="F25" s="52"/>
      <c r="G25" s="69">
        <f>G13+G16+SUM(G18:G24)</f>
        <v>29420787</v>
      </c>
      <c r="H25" s="52"/>
      <c r="I25" s="70">
        <f>I13+I16+SUM(I18:I24)</f>
        <v>32284914</v>
      </c>
      <c r="J25" s="52"/>
      <c r="K25" s="69">
        <f>K13+K16+SUM(K18:K24)</f>
        <v>30238992</v>
      </c>
      <c r="L25" s="52"/>
      <c r="M25" s="71">
        <f>M13+M16+SUM(M18:M24)</f>
        <v>23928211</v>
      </c>
      <c r="N25" s="52"/>
      <c r="O25" s="72">
        <f>O13+O16+SUM(O18:O24)</f>
        <v>29363065</v>
      </c>
      <c r="P25" s="52"/>
      <c r="Q25" s="69">
        <f>Q13+Q16+SUM(Q18:Q24)</f>
        <v>27534414</v>
      </c>
      <c r="S25" s="57"/>
      <c r="T25" s="52"/>
    </row>
    <row r="26" spans="1:20" s="56" customFormat="1" ht="19.5" customHeight="1">
      <c r="A26" s="52" t="s">
        <v>77</v>
      </c>
      <c r="C26" s="52"/>
      <c r="D26" s="52"/>
      <c r="E26" s="52"/>
      <c r="F26" s="52"/>
      <c r="G26" s="64"/>
      <c r="H26" s="52"/>
      <c r="I26" s="65"/>
      <c r="J26" s="52"/>
      <c r="K26" s="64"/>
      <c r="L26" s="52"/>
      <c r="M26" s="66"/>
      <c r="N26" s="52"/>
      <c r="O26" s="67"/>
      <c r="P26" s="52"/>
      <c r="Q26" s="66"/>
      <c r="S26" s="57"/>
      <c r="T26" s="52"/>
    </row>
    <row r="27" spans="1:20" s="56" customFormat="1" ht="19.5" customHeight="1">
      <c r="A27" s="52"/>
      <c r="B27" s="52"/>
      <c r="C27" s="52" t="s">
        <v>78</v>
      </c>
      <c r="D27" s="52"/>
      <c r="E27" s="52"/>
      <c r="F27" s="52"/>
      <c r="G27" s="66">
        <v>8355775</v>
      </c>
      <c r="H27" s="52"/>
      <c r="I27" s="67">
        <v>7519619</v>
      </c>
      <c r="J27" s="52"/>
      <c r="K27" s="66">
        <v>6669838</v>
      </c>
      <c r="L27" s="52"/>
      <c r="M27" s="66">
        <v>6290783</v>
      </c>
      <c r="N27" s="52"/>
      <c r="O27" s="67">
        <v>6194424</v>
      </c>
      <c r="P27" s="52"/>
      <c r="Q27" s="66">
        <v>6070332</v>
      </c>
      <c r="S27" s="57"/>
      <c r="T27" s="52"/>
    </row>
    <row r="28" spans="1:20" s="56" customFormat="1" ht="19.5" customHeight="1">
      <c r="A28" s="52"/>
      <c r="B28" s="52"/>
      <c r="C28" s="52" t="s">
        <v>79</v>
      </c>
      <c r="D28" s="52"/>
      <c r="E28" s="52"/>
      <c r="F28" s="52"/>
      <c r="G28" s="64">
        <v>42535</v>
      </c>
      <c r="H28" s="52"/>
      <c r="I28" s="65">
        <v>65658</v>
      </c>
      <c r="J28" s="52"/>
      <c r="K28" s="64">
        <v>22280</v>
      </c>
      <c r="L28" s="52"/>
      <c r="M28" s="66">
        <v>16350</v>
      </c>
      <c r="N28" s="52"/>
      <c r="O28" s="67">
        <v>46000</v>
      </c>
      <c r="P28" s="52"/>
      <c r="Q28" s="66">
        <v>15600</v>
      </c>
      <c r="S28" s="57"/>
      <c r="T28" s="52"/>
    </row>
    <row r="29" spans="1:20" s="56" customFormat="1" ht="19.5" customHeight="1">
      <c r="A29" s="52"/>
      <c r="B29" s="52"/>
      <c r="C29" s="52" t="s">
        <v>80</v>
      </c>
      <c r="D29" s="52"/>
      <c r="E29" s="52"/>
      <c r="F29" s="52"/>
      <c r="G29" s="64">
        <v>3618692</v>
      </c>
      <c r="H29" s="52"/>
      <c r="I29" s="65">
        <v>3828725</v>
      </c>
      <c r="J29" s="52"/>
      <c r="K29" s="64">
        <v>2440885</v>
      </c>
      <c r="L29" s="52"/>
      <c r="M29" s="66">
        <v>2863542</v>
      </c>
      <c r="N29" s="52"/>
      <c r="O29" s="67">
        <v>3394938</v>
      </c>
      <c r="P29" s="52"/>
      <c r="Q29" s="66">
        <v>2273850</v>
      </c>
      <c r="S29" s="57"/>
      <c r="T29" s="52"/>
    </row>
    <row r="30" spans="1:20" s="56" customFormat="1" ht="19.5" customHeight="1">
      <c r="A30" s="52"/>
      <c r="B30" s="52"/>
      <c r="C30" s="52" t="s">
        <v>81</v>
      </c>
      <c r="D30" s="52"/>
      <c r="E30" s="52"/>
      <c r="F30" s="52"/>
      <c r="G30" s="64">
        <v>686734</v>
      </c>
      <c r="H30" s="52"/>
      <c r="I30" s="65">
        <v>762639</v>
      </c>
      <c r="J30" s="52"/>
      <c r="K30" s="64">
        <v>842799</v>
      </c>
      <c r="L30" s="52"/>
      <c r="M30" s="66">
        <v>679885</v>
      </c>
      <c r="N30" s="52"/>
      <c r="O30" s="67">
        <v>747086</v>
      </c>
      <c r="P30" s="52"/>
      <c r="Q30" s="66">
        <v>833284</v>
      </c>
      <c r="S30" s="57"/>
      <c r="T30" s="52"/>
    </row>
    <row r="31" spans="1:20" s="56" customFormat="1" ht="19.5" customHeight="1">
      <c r="A31" s="52"/>
      <c r="B31" s="52"/>
      <c r="C31" s="52" t="s">
        <v>19</v>
      </c>
      <c r="D31" s="52"/>
      <c r="E31" s="52"/>
      <c r="F31" s="52"/>
      <c r="G31" s="79">
        <v>6722785</v>
      </c>
      <c r="H31" s="52"/>
      <c r="I31" s="80">
        <v>2849401</v>
      </c>
      <c r="J31" s="52"/>
      <c r="K31" s="79">
        <v>2702719</v>
      </c>
      <c r="L31" s="52"/>
      <c r="M31" s="81">
        <v>6108510</v>
      </c>
      <c r="N31" s="52"/>
      <c r="O31" s="82">
        <v>2461444</v>
      </c>
      <c r="P31" s="52"/>
      <c r="Q31" s="81">
        <v>2486695</v>
      </c>
      <c r="S31" s="57"/>
      <c r="T31" s="52"/>
    </row>
    <row r="32" spans="1:20" s="56" customFormat="1" ht="19.5" customHeight="1">
      <c r="A32" s="52"/>
      <c r="B32" s="52"/>
      <c r="C32" s="52"/>
      <c r="D32" s="52"/>
      <c r="E32" s="52" t="s">
        <v>82</v>
      </c>
      <c r="F32" s="52"/>
      <c r="G32" s="69">
        <f>SUM(G27:G31)</f>
        <v>19426521</v>
      </c>
      <c r="H32" s="52"/>
      <c r="I32" s="70">
        <f>SUM(I27:I31)</f>
        <v>15026042</v>
      </c>
      <c r="J32" s="52"/>
      <c r="K32" s="69">
        <f>SUM(K27:K31)</f>
        <v>12678521</v>
      </c>
      <c r="L32" s="52"/>
      <c r="M32" s="71">
        <f>SUM(M27:M31)</f>
        <v>15959070</v>
      </c>
      <c r="N32" s="52"/>
      <c r="O32" s="72">
        <f>SUM(O27:O31)</f>
        <v>12843892</v>
      </c>
      <c r="P32" s="52"/>
      <c r="Q32" s="71">
        <f>SUM(Q27:Q31)</f>
        <v>11679761</v>
      </c>
      <c r="S32" s="57"/>
      <c r="T32" s="52"/>
    </row>
    <row r="33" spans="1:20" s="56" customFormat="1" ht="19.5" customHeight="1">
      <c r="A33" s="52" t="s">
        <v>83</v>
      </c>
      <c r="C33" s="52"/>
      <c r="D33" s="52"/>
      <c r="E33" s="52"/>
      <c r="F33" s="52"/>
      <c r="G33" s="83">
        <v>5667603</v>
      </c>
      <c r="H33" s="52"/>
      <c r="I33" s="74">
        <v>13237816</v>
      </c>
      <c r="J33" s="52"/>
      <c r="K33" s="83">
        <v>0</v>
      </c>
      <c r="L33" s="52"/>
      <c r="M33" s="84">
        <v>3912045</v>
      </c>
      <c r="N33" s="52"/>
      <c r="O33" s="76">
        <v>13103408</v>
      </c>
      <c r="P33" s="52"/>
      <c r="Q33" s="75">
        <v>0</v>
      </c>
      <c r="S33" s="57"/>
      <c r="T33" s="52"/>
    </row>
    <row r="34" spans="1:20" s="56" customFormat="1" ht="19.5" customHeight="1">
      <c r="A34" s="52" t="s">
        <v>84</v>
      </c>
      <c r="C34" s="52"/>
      <c r="D34" s="52"/>
      <c r="E34" s="52"/>
      <c r="F34" s="52"/>
      <c r="G34" s="81">
        <v>0</v>
      </c>
      <c r="H34" s="52"/>
      <c r="I34" s="82">
        <v>0</v>
      </c>
      <c r="J34" s="52"/>
      <c r="K34" s="81">
        <v>5381359</v>
      </c>
      <c r="L34" s="52"/>
      <c r="M34" s="81">
        <v>0</v>
      </c>
      <c r="N34" s="52"/>
      <c r="O34" s="82">
        <v>0</v>
      </c>
      <c r="P34" s="52"/>
      <c r="Q34" s="81">
        <v>5108972</v>
      </c>
      <c r="S34" s="57"/>
      <c r="T34" s="52"/>
    </row>
    <row r="35" spans="1:20" s="56" customFormat="1" ht="19.5" customHeight="1">
      <c r="A35" s="52" t="s">
        <v>85</v>
      </c>
      <c r="B35" s="52"/>
      <c r="C35" s="52"/>
      <c r="D35" s="52"/>
      <c r="E35" s="52"/>
      <c r="F35" s="52"/>
      <c r="G35" s="64">
        <f>G25-G32-G34-G33</f>
        <v>4326663</v>
      </c>
      <c r="H35" s="52"/>
      <c r="I35" s="65">
        <f>I25-I32-I33-I34</f>
        <v>4021056</v>
      </c>
      <c r="J35" s="52"/>
      <c r="K35" s="64">
        <f>K25-K32-K34-K33</f>
        <v>12179112</v>
      </c>
      <c r="L35" s="52"/>
      <c r="M35" s="66">
        <f>M25-M32-M34-M33</f>
        <v>4057096</v>
      </c>
      <c r="N35" s="52"/>
      <c r="O35" s="67">
        <f>O25-O32-O33-O34</f>
        <v>3415765</v>
      </c>
      <c r="P35" s="52"/>
      <c r="Q35" s="66">
        <f>Q25-Q32-Q34-Q33</f>
        <v>10745681</v>
      </c>
      <c r="S35" s="57"/>
      <c r="T35" s="52"/>
    </row>
    <row r="36" spans="1:17" ht="19.5" customHeight="1">
      <c r="A36" s="52" t="s">
        <v>86</v>
      </c>
      <c r="G36" s="81">
        <v>212247</v>
      </c>
      <c r="I36" s="82">
        <v>834141</v>
      </c>
      <c r="K36" s="81">
        <v>2639557</v>
      </c>
      <c r="M36" s="85">
        <v>245952</v>
      </c>
      <c r="O36" s="86">
        <v>503243</v>
      </c>
      <c r="Q36" s="85">
        <v>2232466</v>
      </c>
    </row>
    <row r="37" spans="1:17" ht="19.5" customHeight="1">
      <c r="A37" s="52" t="s">
        <v>87</v>
      </c>
      <c r="G37" s="71">
        <f>G35-G36</f>
        <v>4114416</v>
      </c>
      <c r="I37" s="72">
        <f>I35-I36</f>
        <v>3186915</v>
      </c>
      <c r="K37" s="71">
        <f>K35-K36</f>
        <v>9539555</v>
      </c>
      <c r="M37" s="71">
        <f>M35-M36</f>
        <v>3811144</v>
      </c>
      <c r="O37" s="72">
        <f>O35-O36</f>
        <v>2912522</v>
      </c>
      <c r="Q37" s="71">
        <f>Q35-Q36</f>
        <v>8513215</v>
      </c>
    </row>
    <row r="38" spans="1:17" ht="19.5" customHeight="1">
      <c r="A38" s="52" t="s">
        <v>88</v>
      </c>
      <c r="G38" s="73"/>
      <c r="I38" s="73"/>
      <c r="K38" s="73"/>
      <c r="M38" s="75"/>
      <c r="O38" s="75"/>
      <c r="Q38" s="75"/>
    </row>
    <row r="39" spans="3:17" ht="19.5" customHeight="1">
      <c r="C39" s="52" t="s">
        <v>89</v>
      </c>
      <c r="G39" s="87"/>
      <c r="I39" s="87"/>
      <c r="K39" s="87"/>
      <c r="M39" s="87"/>
      <c r="O39" s="87"/>
      <c r="Q39" s="87"/>
    </row>
    <row r="40" spans="5:17" ht="19.5" customHeight="1">
      <c r="E40" s="52" t="s">
        <v>90</v>
      </c>
      <c r="G40" s="87"/>
      <c r="I40" s="87"/>
      <c r="K40" s="87"/>
      <c r="M40" s="87"/>
      <c r="O40" s="87"/>
      <c r="Q40" s="87"/>
    </row>
    <row r="41" spans="6:17" ht="19.5" customHeight="1">
      <c r="F41" s="52" t="s">
        <v>91</v>
      </c>
      <c r="G41" s="88">
        <v>-1231088</v>
      </c>
      <c r="I41" s="89">
        <v>1008617</v>
      </c>
      <c r="K41" s="87">
        <v>0</v>
      </c>
      <c r="M41" s="88">
        <v>-1621783</v>
      </c>
      <c r="O41" s="89">
        <v>615195</v>
      </c>
      <c r="Q41" s="87">
        <v>0</v>
      </c>
    </row>
    <row r="42" spans="5:17" ht="19.5" customHeight="1">
      <c r="E42" s="52" t="s">
        <v>92</v>
      </c>
      <c r="G42" s="87">
        <v>0</v>
      </c>
      <c r="I42" s="90">
        <v>0</v>
      </c>
      <c r="K42" s="64">
        <v>3360939</v>
      </c>
      <c r="M42" s="91">
        <v>0</v>
      </c>
      <c r="O42" s="90">
        <v>0</v>
      </c>
      <c r="Q42" s="64">
        <v>3343295</v>
      </c>
    </row>
    <row r="43" spans="5:17" ht="19.5" customHeight="1">
      <c r="E43" s="52" t="s">
        <v>93</v>
      </c>
      <c r="G43" s="88">
        <v>-11499</v>
      </c>
      <c r="I43" s="89">
        <v>317980</v>
      </c>
      <c r="K43" s="64">
        <v>0</v>
      </c>
      <c r="M43" s="88">
        <v>-11499</v>
      </c>
      <c r="O43" s="89">
        <v>317980</v>
      </c>
      <c r="Q43" s="64">
        <v>0</v>
      </c>
    </row>
    <row r="44" spans="5:17" ht="19.5" customHeight="1">
      <c r="E44" s="52" t="s">
        <v>94</v>
      </c>
      <c r="G44" s="64"/>
      <c r="I44" s="65"/>
      <c r="K44" s="64"/>
      <c r="M44" s="88"/>
      <c r="O44" s="92"/>
      <c r="Q44" s="93"/>
    </row>
    <row r="45" spans="6:18" ht="19.5" customHeight="1">
      <c r="F45" s="52" t="s">
        <v>95</v>
      </c>
      <c r="G45" s="64">
        <v>5775097</v>
      </c>
      <c r="I45" s="92">
        <v>-3819701</v>
      </c>
      <c r="K45" s="77">
        <v>-1400167</v>
      </c>
      <c r="M45" s="64">
        <v>5261395</v>
      </c>
      <c r="O45" s="92">
        <v>-1728259</v>
      </c>
      <c r="Q45" s="94">
        <v>-386203</v>
      </c>
      <c r="R45" s="95"/>
    </row>
    <row r="46" spans="5:18" ht="19.5" customHeight="1">
      <c r="E46" s="52" t="s">
        <v>96</v>
      </c>
      <c r="G46" s="96">
        <v>0</v>
      </c>
      <c r="I46" s="89">
        <v>0</v>
      </c>
      <c r="K46" s="96">
        <v>666</v>
      </c>
      <c r="M46" s="66">
        <v>0</v>
      </c>
      <c r="O46" s="89">
        <v>0</v>
      </c>
      <c r="Q46" s="66">
        <v>0</v>
      </c>
      <c r="R46" s="95"/>
    </row>
    <row r="47" spans="5:18" ht="19.5" customHeight="1">
      <c r="E47" s="52" t="s">
        <v>97</v>
      </c>
      <c r="G47" s="97"/>
      <c r="I47" s="98"/>
      <c r="K47" s="97"/>
      <c r="M47" s="99"/>
      <c r="O47" s="98"/>
      <c r="Q47" s="99"/>
      <c r="R47" s="95"/>
    </row>
    <row r="48" spans="6:18" ht="19.5" customHeight="1">
      <c r="F48" s="52" t="s">
        <v>98</v>
      </c>
      <c r="G48" s="64">
        <v>238894</v>
      </c>
      <c r="I48" s="89">
        <v>17234</v>
      </c>
      <c r="K48" s="77">
        <v>-660706</v>
      </c>
      <c r="M48" s="64">
        <v>320747</v>
      </c>
      <c r="O48" s="89">
        <v>103350</v>
      </c>
      <c r="Q48" s="88">
        <v>-655817</v>
      </c>
      <c r="R48" s="95"/>
    </row>
    <row r="49" spans="3:18" ht="19.5" customHeight="1">
      <c r="C49" s="52" t="s">
        <v>99</v>
      </c>
      <c r="G49" s="99"/>
      <c r="I49" s="100"/>
      <c r="K49" s="99"/>
      <c r="M49" s="101"/>
      <c r="O49" s="100"/>
      <c r="Q49" s="101"/>
      <c r="R49" s="95"/>
    </row>
    <row r="50" spans="5:18" ht="19.5" customHeight="1">
      <c r="E50" s="52" t="s">
        <v>100</v>
      </c>
      <c r="G50" s="64">
        <v>0</v>
      </c>
      <c r="I50" s="89">
        <v>14395161</v>
      </c>
      <c r="K50" s="64">
        <v>0</v>
      </c>
      <c r="M50" s="91">
        <v>0</v>
      </c>
      <c r="O50" s="89">
        <v>13987474</v>
      </c>
      <c r="Q50" s="64">
        <v>0</v>
      </c>
      <c r="R50" s="95"/>
    </row>
    <row r="51" spans="5:18" ht="19.5" customHeight="1">
      <c r="E51" s="52" t="s">
        <v>101</v>
      </c>
      <c r="G51" s="99"/>
      <c r="I51" s="100"/>
      <c r="K51" s="99"/>
      <c r="M51" s="101"/>
      <c r="O51" s="100"/>
      <c r="Q51" s="101"/>
      <c r="R51" s="95"/>
    </row>
    <row r="52" spans="6:18" ht="19.5" customHeight="1">
      <c r="F52" s="52" t="s">
        <v>102</v>
      </c>
      <c r="G52" s="99">
        <v>-8724432</v>
      </c>
      <c r="I52" s="89">
        <v>14246272</v>
      </c>
      <c r="K52" s="64">
        <v>0</v>
      </c>
      <c r="M52" s="88">
        <v>-8319631</v>
      </c>
      <c r="O52" s="89">
        <v>13784896</v>
      </c>
      <c r="Q52" s="64">
        <v>0</v>
      </c>
      <c r="R52" s="95"/>
    </row>
    <row r="53" spans="5:18" ht="19.5" customHeight="1">
      <c r="E53" s="52" t="s">
        <v>103</v>
      </c>
      <c r="G53" s="99"/>
      <c r="I53" s="100"/>
      <c r="K53" s="64"/>
      <c r="M53" s="101"/>
      <c r="O53" s="91"/>
      <c r="Q53" s="101"/>
      <c r="R53" s="95"/>
    </row>
    <row r="54" spans="6:18" ht="19.5" customHeight="1">
      <c r="F54" s="52" t="s">
        <v>104</v>
      </c>
      <c r="G54" s="99">
        <v>-806793</v>
      </c>
      <c r="I54" s="89">
        <v>171640</v>
      </c>
      <c r="K54" s="64">
        <v>0</v>
      </c>
      <c r="M54" s="88">
        <v>-806793</v>
      </c>
      <c r="O54" s="89">
        <v>171640</v>
      </c>
      <c r="Q54" s="64">
        <v>0</v>
      </c>
      <c r="R54" s="95"/>
    </row>
    <row r="55" spans="5:17" ht="19.5" customHeight="1">
      <c r="E55" s="52" t="s">
        <v>105</v>
      </c>
      <c r="G55" s="96">
        <v>0</v>
      </c>
      <c r="I55" s="89">
        <v>32854</v>
      </c>
      <c r="K55" s="96">
        <v>0</v>
      </c>
      <c r="M55" s="91">
        <v>0</v>
      </c>
      <c r="O55" s="89">
        <v>32854</v>
      </c>
      <c r="Q55" s="96">
        <v>0</v>
      </c>
    </row>
    <row r="56" spans="5:17" ht="19.5" customHeight="1">
      <c r="E56" s="52" t="s">
        <v>106</v>
      </c>
      <c r="G56" s="96">
        <v>521</v>
      </c>
      <c r="I56" s="100">
        <v>-245</v>
      </c>
      <c r="K56" s="64">
        <v>0</v>
      </c>
      <c r="M56" s="101">
        <v>0</v>
      </c>
      <c r="O56" s="89">
        <v>0</v>
      </c>
      <c r="Q56" s="64">
        <v>0</v>
      </c>
    </row>
    <row r="57" spans="5:17" ht="19.5" customHeight="1">
      <c r="E57" s="52" t="s">
        <v>97</v>
      </c>
      <c r="G57" s="97"/>
      <c r="I57" s="100"/>
      <c r="K57" s="97"/>
      <c r="M57" s="99"/>
      <c r="O57" s="100"/>
      <c r="Q57" s="99"/>
    </row>
    <row r="58" spans="6:17" ht="19.5" customHeight="1">
      <c r="F58" s="52" t="s">
        <v>98</v>
      </c>
      <c r="G58" s="79">
        <v>1902450</v>
      </c>
      <c r="I58" s="102">
        <v>-5802399</v>
      </c>
      <c r="K58" s="79">
        <v>0</v>
      </c>
      <c r="M58" s="79">
        <v>1820610</v>
      </c>
      <c r="O58" s="102">
        <v>-5623062</v>
      </c>
      <c r="Q58" s="79">
        <v>0</v>
      </c>
    </row>
    <row r="59" spans="1:20" s="56" customFormat="1" ht="19.5" customHeight="1">
      <c r="A59" s="52"/>
      <c r="B59" s="52"/>
      <c r="C59" s="52"/>
      <c r="D59" s="52"/>
      <c r="E59" s="52"/>
      <c r="F59" s="52" t="s">
        <v>107</v>
      </c>
      <c r="G59" s="103">
        <f>SUM(G39:G58)</f>
        <v>-2856850</v>
      </c>
      <c r="H59" s="52"/>
      <c r="I59" s="104">
        <f>SUM(I39:I58)</f>
        <v>20567413</v>
      </c>
      <c r="J59" s="52"/>
      <c r="K59" s="104">
        <f>SUM(K39:K58)</f>
        <v>1300732</v>
      </c>
      <c r="L59" s="52"/>
      <c r="M59" s="103">
        <f>SUM(M39:M58)</f>
        <v>-3356954</v>
      </c>
      <c r="N59" s="52"/>
      <c r="O59" s="104">
        <f>SUM(O39:O58)</f>
        <v>21662068</v>
      </c>
      <c r="P59" s="52"/>
      <c r="Q59" s="104">
        <f>SUM(Q39:Q58)</f>
        <v>2301275</v>
      </c>
      <c r="S59" s="57"/>
      <c r="T59" s="52"/>
    </row>
    <row r="60" spans="1:20" s="56" customFormat="1" ht="19.5" customHeight="1" thickBot="1">
      <c r="A60" s="54" t="s">
        <v>108</v>
      </c>
      <c r="B60" s="52"/>
      <c r="C60" s="52"/>
      <c r="D60" s="52"/>
      <c r="E60" s="52"/>
      <c r="F60" s="52"/>
      <c r="G60" s="105">
        <f>G37+G59</f>
        <v>1257566</v>
      </c>
      <c r="H60" s="52"/>
      <c r="I60" s="105">
        <f>I37+I59</f>
        <v>23754328</v>
      </c>
      <c r="J60" s="52"/>
      <c r="K60" s="105">
        <f>K37+K59</f>
        <v>10840287</v>
      </c>
      <c r="L60" s="52"/>
      <c r="M60" s="105">
        <f>M37+M59</f>
        <v>454190</v>
      </c>
      <c r="N60" s="52"/>
      <c r="O60" s="105">
        <f>O37+O59</f>
        <v>24574590</v>
      </c>
      <c r="P60" s="52"/>
      <c r="Q60" s="105">
        <f>Q37+Q59</f>
        <v>10814490</v>
      </c>
      <c r="S60" s="57"/>
      <c r="T60" s="52"/>
    </row>
    <row r="61" spans="1:20" s="56" customFormat="1" ht="19.5" customHeight="1" thickTop="1">
      <c r="A61" s="54" t="s">
        <v>109</v>
      </c>
      <c r="B61" s="52"/>
      <c r="C61" s="52"/>
      <c r="D61" s="52"/>
      <c r="E61" s="52"/>
      <c r="F61" s="52"/>
      <c r="G61" s="64"/>
      <c r="H61" s="52"/>
      <c r="I61" s="64"/>
      <c r="J61" s="52"/>
      <c r="K61" s="64"/>
      <c r="L61" s="52"/>
      <c r="M61" s="66"/>
      <c r="N61" s="52"/>
      <c r="O61" s="66"/>
      <c r="P61" s="52"/>
      <c r="Q61" s="66"/>
      <c r="S61" s="57"/>
      <c r="T61" s="52"/>
    </row>
    <row r="62" spans="1:20" s="56" customFormat="1" ht="19.5" customHeight="1">
      <c r="A62" s="52"/>
      <c r="B62" s="52"/>
      <c r="C62" s="52" t="s">
        <v>110</v>
      </c>
      <c r="D62" s="52"/>
      <c r="E62" s="52"/>
      <c r="F62" s="52"/>
      <c r="G62" s="64">
        <f>G37-G63</f>
        <v>4017496</v>
      </c>
      <c r="H62" s="52"/>
      <c r="I62" s="64">
        <f>I37-I63</f>
        <v>3094984</v>
      </c>
      <c r="J62" s="52"/>
      <c r="K62" s="64">
        <f>K37-K63</f>
        <v>9438412</v>
      </c>
      <c r="L62" s="52"/>
      <c r="M62" s="66">
        <f>M37-M63</f>
        <v>3811144</v>
      </c>
      <c r="N62" s="52"/>
      <c r="O62" s="66">
        <f>O37-O63</f>
        <v>2912522</v>
      </c>
      <c r="P62" s="52"/>
      <c r="Q62" s="66">
        <f>Q37-Q63</f>
        <v>8513215</v>
      </c>
      <c r="S62" s="57"/>
      <c r="T62" s="52"/>
    </row>
    <row r="63" spans="1:20" s="56" customFormat="1" ht="19.5" customHeight="1">
      <c r="A63" s="52"/>
      <c r="B63" s="52"/>
      <c r="C63" s="52" t="s">
        <v>111</v>
      </c>
      <c r="D63" s="52"/>
      <c r="E63" s="52"/>
      <c r="F63" s="52"/>
      <c r="G63" s="64">
        <v>96920</v>
      </c>
      <c r="H63" s="52"/>
      <c r="I63" s="65">
        <v>91931</v>
      </c>
      <c r="J63" s="52"/>
      <c r="K63" s="64">
        <v>101143</v>
      </c>
      <c r="L63" s="52"/>
      <c r="M63" s="66">
        <v>0</v>
      </c>
      <c r="N63" s="52"/>
      <c r="O63" s="66">
        <v>0</v>
      </c>
      <c r="P63" s="52"/>
      <c r="Q63" s="66">
        <v>0</v>
      </c>
      <c r="S63" s="57"/>
      <c r="T63" s="52"/>
    </row>
    <row r="64" spans="1:20" s="56" customFormat="1" ht="19.5" customHeight="1" thickBot="1">
      <c r="A64" s="52"/>
      <c r="B64" s="52"/>
      <c r="C64" s="52"/>
      <c r="D64" s="52"/>
      <c r="E64" s="52"/>
      <c r="F64" s="52"/>
      <c r="G64" s="105">
        <f>SUM(G62:G63)</f>
        <v>4114416</v>
      </c>
      <c r="H64" s="52"/>
      <c r="I64" s="105">
        <f>SUM(I62:I63)</f>
        <v>3186915</v>
      </c>
      <c r="J64" s="52"/>
      <c r="K64" s="105">
        <f>SUM(K62:K63)</f>
        <v>9539555</v>
      </c>
      <c r="L64" s="52"/>
      <c r="M64" s="106">
        <f>SUM(M62:M63)</f>
        <v>3811144</v>
      </c>
      <c r="N64" s="52"/>
      <c r="O64" s="106">
        <f>SUM(O62:O63)</f>
        <v>2912522</v>
      </c>
      <c r="P64" s="52"/>
      <c r="Q64" s="106">
        <f>SUM(Q62:Q63)</f>
        <v>8513215</v>
      </c>
      <c r="S64" s="57"/>
      <c r="T64" s="52"/>
    </row>
    <row r="65" spans="1:20" s="56" customFormat="1" ht="19.5" customHeight="1" thickTop="1">
      <c r="A65" s="54" t="s">
        <v>112</v>
      </c>
      <c r="B65" s="52"/>
      <c r="C65" s="52"/>
      <c r="D65" s="52"/>
      <c r="E65" s="52"/>
      <c r="F65" s="52"/>
      <c r="H65" s="52"/>
      <c r="I65" s="64"/>
      <c r="J65" s="52"/>
      <c r="K65" s="64"/>
      <c r="L65" s="52"/>
      <c r="M65" s="66"/>
      <c r="N65" s="52"/>
      <c r="O65" s="66"/>
      <c r="P65" s="52"/>
      <c r="Q65" s="66"/>
      <c r="S65" s="57"/>
      <c r="T65" s="52"/>
    </row>
    <row r="66" spans="1:20" s="56" customFormat="1" ht="19.5" customHeight="1">
      <c r="A66" s="52"/>
      <c r="B66" s="52"/>
      <c r="C66" s="52" t="s">
        <v>110</v>
      </c>
      <c r="D66" s="52"/>
      <c r="E66" s="52"/>
      <c r="F66" s="52"/>
      <c r="G66" s="56">
        <f>G60-G67</f>
        <v>1168584</v>
      </c>
      <c r="H66" s="52"/>
      <c r="I66" s="56">
        <f>I60-I67</f>
        <v>23662081</v>
      </c>
      <c r="J66" s="52"/>
      <c r="K66" s="56">
        <f>K60-K67</f>
        <v>10739144</v>
      </c>
      <c r="L66" s="52"/>
      <c r="M66" s="56">
        <f>M60-M67</f>
        <v>454190</v>
      </c>
      <c r="N66" s="52"/>
      <c r="O66" s="56">
        <f>O60-O67</f>
        <v>24574590</v>
      </c>
      <c r="P66" s="52"/>
      <c r="Q66" s="56">
        <f>Q60-Q67</f>
        <v>10814490</v>
      </c>
      <c r="S66" s="57"/>
      <c r="T66" s="52"/>
    </row>
    <row r="67" spans="1:20" s="56" customFormat="1" ht="19.5" customHeight="1">
      <c r="A67" s="52"/>
      <c r="B67" s="52"/>
      <c r="C67" s="52" t="s">
        <v>111</v>
      </c>
      <c r="D67" s="52"/>
      <c r="E67" s="52"/>
      <c r="F67" s="52"/>
      <c r="G67" s="64">
        <v>88982</v>
      </c>
      <c r="H67" s="52"/>
      <c r="I67" s="65">
        <v>92247</v>
      </c>
      <c r="J67" s="52"/>
      <c r="K67" s="64">
        <v>101143</v>
      </c>
      <c r="L67" s="52"/>
      <c r="M67" s="66">
        <v>0</v>
      </c>
      <c r="N67" s="52"/>
      <c r="O67" s="66">
        <v>0</v>
      </c>
      <c r="P67" s="52"/>
      <c r="Q67" s="66">
        <v>0</v>
      </c>
      <c r="S67" s="57"/>
      <c r="T67" s="52"/>
    </row>
    <row r="68" spans="1:20" s="56" customFormat="1" ht="19.5" customHeight="1" thickBot="1">
      <c r="A68" s="52"/>
      <c r="B68" s="52"/>
      <c r="C68" s="52"/>
      <c r="D68" s="52"/>
      <c r="E68" s="52"/>
      <c r="F68" s="52"/>
      <c r="G68" s="105">
        <f>SUM(G66:G67)</f>
        <v>1257566</v>
      </c>
      <c r="H68" s="52"/>
      <c r="I68" s="105">
        <f>SUM(I66:I67)</f>
        <v>23754328</v>
      </c>
      <c r="J68" s="52"/>
      <c r="K68" s="105">
        <f>SUM(K66:K67)</f>
        <v>10840287</v>
      </c>
      <c r="L68" s="52"/>
      <c r="M68" s="105">
        <f>SUM(M66:M67)</f>
        <v>454190</v>
      </c>
      <c r="N68" s="52"/>
      <c r="O68" s="105">
        <f>SUM(O66:O67)</f>
        <v>24574590</v>
      </c>
      <c r="P68" s="52"/>
      <c r="Q68" s="105">
        <f>SUM(Q66:Q67)</f>
        <v>10814490</v>
      </c>
      <c r="S68" s="57"/>
      <c r="T68" s="52"/>
    </row>
    <row r="69" spans="1:20" s="56" customFormat="1" ht="19.5" customHeight="1" thickBot="1" thickTop="1">
      <c r="A69" s="54" t="s">
        <v>113</v>
      </c>
      <c r="B69" s="52"/>
      <c r="C69" s="52"/>
      <c r="D69" s="52"/>
      <c r="E69" s="52"/>
      <c r="F69" s="52"/>
      <c r="G69" s="107">
        <f>G62/G71</f>
        <v>2.104675973875274</v>
      </c>
      <c r="H69" s="52"/>
      <c r="I69" s="107">
        <f>I62/I71</f>
        <v>1.6213926446543796</v>
      </c>
      <c r="J69" s="52"/>
      <c r="K69" s="107">
        <f>K62/K71</f>
        <v>4.944572183254463</v>
      </c>
      <c r="L69" s="52"/>
      <c r="M69" s="108">
        <f>M62/M71</f>
        <v>1.9965727930479353</v>
      </c>
      <c r="N69" s="52"/>
      <c r="O69" s="108">
        <f>O62/O71</f>
        <v>1.5258048985694477</v>
      </c>
      <c r="P69" s="52"/>
      <c r="Q69" s="108">
        <f>Q62/Q71</f>
        <v>4.459882242803625</v>
      </c>
      <c r="S69" s="57"/>
      <c r="T69" s="52"/>
    </row>
    <row r="70" spans="1:20" s="56" customFormat="1" ht="19.5" customHeight="1" thickTop="1">
      <c r="A70" s="54" t="s">
        <v>114</v>
      </c>
      <c r="B70" s="52"/>
      <c r="C70" s="52"/>
      <c r="D70" s="52"/>
      <c r="E70" s="52"/>
      <c r="F70" s="52"/>
      <c r="G70" s="63"/>
      <c r="H70" s="52"/>
      <c r="I70" s="63"/>
      <c r="J70" s="52"/>
      <c r="K70" s="63"/>
      <c r="L70" s="52"/>
      <c r="M70" s="63"/>
      <c r="N70" s="52"/>
      <c r="O70" s="63"/>
      <c r="P70" s="52"/>
      <c r="Q70" s="63"/>
      <c r="S70" s="57"/>
      <c r="T70" s="52"/>
    </row>
    <row r="71" spans="1:20" s="56" customFormat="1" ht="19.5" customHeight="1" thickBot="1">
      <c r="A71" s="54"/>
      <c r="B71" s="54" t="s">
        <v>115</v>
      </c>
      <c r="C71" s="54"/>
      <c r="D71" s="54"/>
      <c r="E71" s="52"/>
      <c r="F71" s="52"/>
      <c r="G71" s="109">
        <v>1908843</v>
      </c>
      <c r="H71" s="110"/>
      <c r="I71" s="109">
        <v>1908843</v>
      </c>
      <c r="J71" s="110"/>
      <c r="K71" s="109">
        <v>1908843</v>
      </c>
      <c r="L71" s="110"/>
      <c r="M71" s="111">
        <v>1908843</v>
      </c>
      <c r="N71" s="52"/>
      <c r="O71" s="111">
        <v>1908843</v>
      </c>
      <c r="P71" s="52"/>
      <c r="Q71" s="111">
        <v>1908843</v>
      </c>
      <c r="S71" s="57"/>
      <c r="T71" s="52"/>
    </row>
    <row r="72" spans="1:20" s="56" customFormat="1" ht="14.25" thickTop="1">
      <c r="A72" s="52"/>
      <c r="B72" s="52"/>
      <c r="C72" s="52"/>
      <c r="D72" s="52"/>
      <c r="E72" s="52"/>
      <c r="F72" s="52"/>
      <c r="G72" s="63"/>
      <c r="H72" s="52"/>
      <c r="I72" s="63"/>
      <c r="J72" s="52"/>
      <c r="K72" s="52"/>
      <c r="L72" s="52"/>
      <c r="M72" s="63"/>
      <c r="N72" s="52"/>
      <c r="O72" s="63"/>
      <c r="P72" s="52"/>
      <c r="Q72" s="63"/>
      <c r="S72" s="57"/>
      <c r="T72" s="52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="85" zoomScaleNormal="85" zoomScalePageLayoutView="0" workbookViewId="0" topLeftCell="A1">
      <pane xSplit="6" ySplit="8" topLeftCell="G9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G9" sqref="G9"/>
    </sheetView>
  </sheetViews>
  <sheetFormatPr defaultColWidth="9.140625" defaultRowHeight="12.75"/>
  <cols>
    <col min="1" max="1" width="0.42578125" style="52" customWidth="1"/>
    <col min="2" max="5" width="1.7109375" style="52" customWidth="1"/>
    <col min="6" max="6" width="60.7109375" style="52" customWidth="1"/>
    <col min="7" max="7" width="14.7109375" style="63" customWidth="1"/>
    <col min="8" max="8" width="2.140625" style="52" customWidth="1"/>
    <col min="9" max="9" width="14.7109375" style="52" customWidth="1"/>
    <col min="10" max="10" width="1.8515625" style="52" customWidth="1"/>
    <col min="11" max="11" width="14.7109375" style="63" customWidth="1"/>
    <col min="12" max="12" width="1.8515625" style="52" customWidth="1"/>
    <col min="13" max="13" width="14.7109375" style="52" customWidth="1"/>
    <col min="14" max="14" width="14.28125" style="56" bestFit="1" customWidth="1"/>
    <col min="15" max="15" width="9.140625" style="57" customWidth="1"/>
    <col min="16" max="16384" width="9.140625" style="52" customWidth="1"/>
  </cols>
  <sheetData>
    <row r="1" spans="1:16" ht="21" customHeight="1">
      <c r="A1" s="116" t="s">
        <v>57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49"/>
      <c r="O1" s="50"/>
      <c r="P1" s="51"/>
    </row>
    <row r="2" spans="1:16" ht="21" customHeight="1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49"/>
      <c r="O2" s="50"/>
      <c r="P2" s="51"/>
    </row>
    <row r="3" spans="1:16" ht="21" customHeight="1">
      <c r="A3" s="117" t="s">
        <v>116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49"/>
      <c r="O3" s="50"/>
      <c r="P3" s="51"/>
    </row>
    <row r="4" spans="1:16" ht="21" customHeight="1">
      <c r="A4" s="116" t="s">
        <v>41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49"/>
      <c r="O4" s="50"/>
      <c r="P4" s="51"/>
    </row>
    <row r="5" spans="7:13" ht="21" customHeight="1">
      <c r="G5" s="53"/>
      <c r="K5" s="53"/>
      <c r="L5" s="54"/>
      <c r="M5" s="55" t="s">
        <v>17</v>
      </c>
    </row>
    <row r="6" spans="7:13" ht="21" customHeight="1">
      <c r="G6" s="118" t="s">
        <v>1</v>
      </c>
      <c r="H6" s="118"/>
      <c r="I6" s="118"/>
      <c r="J6" s="58"/>
      <c r="K6" s="118" t="s">
        <v>30</v>
      </c>
      <c r="L6" s="118"/>
      <c r="M6" s="118"/>
    </row>
    <row r="7" spans="7:13" ht="21" customHeight="1">
      <c r="G7" s="112" t="s">
        <v>117</v>
      </c>
      <c r="H7" s="60"/>
      <c r="I7" s="112" t="s">
        <v>118</v>
      </c>
      <c r="K7" s="112" t="s">
        <v>117</v>
      </c>
      <c r="L7" s="60"/>
      <c r="M7" s="112" t="s">
        <v>118</v>
      </c>
    </row>
    <row r="8" spans="7:13" ht="13.5" customHeight="1">
      <c r="G8" s="62"/>
      <c r="H8" s="60"/>
      <c r="I8" s="62"/>
      <c r="K8" s="62"/>
      <c r="L8" s="60"/>
      <c r="M8" s="62"/>
    </row>
    <row r="9" spans="9:13" ht="12.75" customHeight="1">
      <c r="I9" s="63"/>
      <c r="M9" s="63"/>
    </row>
    <row r="10" spans="9:13" ht="7.5" customHeight="1">
      <c r="I10" s="63"/>
      <c r="M10" s="63"/>
    </row>
    <row r="11" spans="1:13" ht="19.5" customHeight="1">
      <c r="A11" s="52" t="s">
        <v>62</v>
      </c>
      <c r="G11" s="64">
        <v>85071267</v>
      </c>
      <c r="I11" s="64">
        <v>84850534</v>
      </c>
      <c r="K11" s="66">
        <v>73810913</v>
      </c>
      <c r="M11" s="66">
        <v>81454947</v>
      </c>
    </row>
    <row r="12" spans="1:13" ht="19.5" customHeight="1">
      <c r="A12" s="52" t="s">
        <v>63</v>
      </c>
      <c r="G12" s="64">
        <v>27288932</v>
      </c>
      <c r="I12" s="64">
        <v>30972242</v>
      </c>
      <c r="J12" s="68"/>
      <c r="K12" s="66">
        <v>22193471</v>
      </c>
      <c r="M12" s="66">
        <v>29716682</v>
      </c>
    </row>
    <row r="13" spans="3:13" ht="19.5" customHeight="1">
      <c r="C13" s="52" t="s">
        <v>64</v>
      </c>
      <c r="G13" s="69">
        <f>G11-G12</f>
        <v>57782335</v>
      </c>
      <c r="I13" s="69">
        <f>I11-I12</f>
        <v>53878292</v>
      </c>
      <c r="K13" s="71">
        <f>K11-K12</f>
        <v>51617442</v>
      </c>
      <c r="M13" s="71">
        <f>M11-M12</f>
        <v>51738265</v>
      </c>
    </row>
    <row r="14" spans="1:13" ht="19.5" customHeight="1">
      <c r="A14" s="52" t="s">
        <v>65</v>
      </c>
      <c r="G14" s="64">
        <v>25047965</v>
      </c>
      <c r="I14" s="64">
        <v>28204509</v>
      </c>
      <c r="K14" s="66">
        <v>19751123</v>
      </c>
      <c r="M14" s="66">
        <v>24546109</v>
      </c>
    </row>
    <row r="15" spans="1:13" ht="19.5" customHeight="1">
      <c r="A15" s="52" t="s">
        <v>66</v>
      </c>
      <c r="G15" s="64">
        <v>6693120</v>
      </c>
      <c r="I15" s="64">
        <v>7885360</v>
      </c>
      <c r="K15" s="66">
        <v>6459622</v>
      </c>
      <c r="M15" s="66">
        <v>7733892</v>
      </c>
    </row>
    <row r="16" spans="3:13" ht="19.5" customHeight="1">
      <c r="C16" s="52" t="s">
        <v>67</v>
      </c>
      <c r="G16" s="69">
        <f>G14-G15</f>
        <v>18354845</v>
      </c>
      <c r="I16" s="69">
        <f>I14-I15</f>
        <v>20319149</v>
      </c>
      <c r="K16" s="71">
        <f>K14-K15</f>
        <v>13291501</v>
      </c>
      <c r="M16" s="71">
        <f>M14-M15</f>
        <v>16812217</v>
      </c>
    </row>
    <row r="17" spans="1:13" ht="19.5" customHeight="1">
      <c r="A17" s="52" t="s">
        <v>68</v>
      </c>
      <c r="G17" s="73"/>
      <c r="I17" s="73"/>
      <c r="K17" s="75"/>
      <c r="M17" s="75"/>
    </row>
    <row r="18" spans="3:13" ht="19.5" customHeight="1">
      <c r="C18" s="52" t="s">
        <v>69</v>
      </c>
      <c r="G18" s="73">
        <v>7355314</v>
      </c>
      <c r="I18" s="73">
        <v>0</v>
      </c>
      <c r="K18" s="75">
        <v>7121204</v>
      </c>
      <c r="M18" s="75">
        <v>0</v>
      </c>
    </row>
    <row r="19" spans="1:16" s="56" customFormat="1" ht="19.5" customHeight="1">
      <c r="A19" s="52" t="s">
        <v>70</v>
      </c>
      <c r="C19" s="52"/>
      <c r="D19" s="52"/>
      <c r="E19" s="52"/>
      <c r="F19" s="52"/>
      <c r="G19" s="73">
        <v>0</v>
      </c>
      <c r="H19" s="52"/>
      <c r="I19" s="73">
        <v>5675210</v>
      </c>
      <c r="J19" s="52"/>
      <c r="K19" s="75">
        <v>0</v>
      </c>
      <c r="L19" s="52"/>
      <c r="M19" s="75">
        <v>5218217</v>
      </c>
      <c r="O19" s="57"/>
      <c r="P19" s="52"/>
    </row>
    <row r="20" spans="1:16" s="56" customFormat="1" ht="19.5" customHeight="1">
      <c r="A20" s="52" t="s">
        <v>71</v>
      </c>
      <c r="C20" s="52"/>
      <c r="D20" s="52"/>
      <c r="E20" s="52"/>
      <c r="F20" s="52"/>
      <c r="G20" s="64">
        <v>2032223</v>
      </c>
      <c r="H20" s="52"/>
      <c r="I20" s="64">
        <v>4776946</v>
      </c>
      <c r="J20" s="52"/>
      <c r="K20" s="66">
        <v>1928843</v>
      </c>
      <c r="L20" s="52"/>
      <c r="M20" s="66">
        <v>4191026</v>
      </c>
      <c r="O20" s="57"/>
      <c r="P20" s="52"/>
    </row>
    <row r="21" spans="1:16" s="56" customFormat="1" ht="19.5" customHeight="1">
      <c r="A21" s="52" t="s">
        <v>72</v>
      </c>
      <c r="C21" s="52"/>
      <c r="D21" s="52"/>
      <c r="E21" s="52"/>
      <c r="F21" s="52"/>
      <c r="G21" s="88">
        <v>-21835</v>
      </c>
      <c r="H21" s="52"/>
      <c r="I21" s="64">
        <v>87756</v>
      </c>
      <c r="J21" s="52"/>
      <c r="K21" s="66">
        <v>0</v>
      </c>
      <c r="L21" s="52"/>
      <c r="M21" s="66">
        <v>0</v>
      </c>
      <c r="O21" s="57"/>
      <c r="P21" s="52"/>
    </row>
    <row r="22" spans="1:16" s="56" customFormat="1" ht="19.5" customHeight="1">
      <c r="A22" s="52" t="s">
        <v>73</v>
      </c>
      <c r="C22" s="78"/>
      <c r="D22" s="78"/>
      <c r="E22" s="78"/>
      <c r="F22" s="78"/>
      <c r="G22" s="64">
        <v>180833</v>
      </c>
      <c r="H22" s="52"/>
      <c r="I22" s="64">
        <v>1699677</v>
      </c>
      <c r="J22" s="52"/>
      <c r="K22" s="66">
        <v>176996</v>
      </c>
      <c r="L22" s="52"/>
      <c r="M22" s="66">
        <v>710911</v>
      </c>
      <c r="O22" s="57"/>
      <c r="P22" s="52"/>
    </row>
    <row r="23" spans="1:16" s="56" customFormat="1" ht="19.5" customHeight="1">
      <c r="A23" s="52" t="s">
        <v>74</v>
      </c>
      <c r="C23" s="78"/>
      <c r="D23" s="78"/>
      <c r="E23" s="78"/>
      <c r="F23" s="78"/>
      <c r="G23" s="64">
        <v>1824468</v>
      </c>
      <c r="H23" s="52"/>
      <c r="I23" s="64">
        <v>3153339</v>
      </c>
      <c r="J23" s="52"/>
      <c r="K23" s="66">
        <v>3337822</v>
      </c>
      <c r="L23" s="52"/>
      <c r="M23" s="66">
        <v>6052951</v>
      </c>
      <c r="O23" s="57"/>
      <c r="P23" s="52"/>
    </row>
    <row r="24" spans="1:16" s="56" customFormat="1" ht="19.5" customHeight="1">
      <c r="A24" s="52" t="s">
        <v>75</v>
      </c>
      <c r="B24" s="52"/>
      <c r="C24" s="52"/>
      <c r="D24" s="52"/>
      <c r="E24" s="52"/>
      <c r="F24" s="52"/>
      <c r="G24" s="79">
        <v>592011</v>
      </c>
      <c r="H24" s="52"/>
      <c r="I24" s="79">
        <v>432815</v>
      </c>
      <c r="J24" s="52"/>
      <c r="K24" s="81">
        <v>350219</v>
      </c>
      <c r="L24" s="52"/>
      <c r="M24" s="81">
        <v>333463</v>
      </c>
      <c r="O24" s="57"/>
      <c r="P24" s="52"/>
    </row>
    <row r="25" spans="1:16" s="56" customFormat="1" ht="19.5" customHeight="1">
      <c r="A25" s="52"/>
      <c r="B25" s="52"/>
      <c r="C25" s="52" t="s">
        <v>76</v>
      </c>
      <c r="D25" s="52"/>
      <c r="E25" s="52"/>
      <c r="F25" s="52"/>
      <c r="G25" s="69">
        <f>G13+G16+SUM(G18:G24)</f>
        <v>88100194</v>
      </c>
      <c r="H25" s="52"/>
      <c r="I25" s="69">
        <f>I13+I16+SUM(I18:I24)</f>
        <v>90023184</v>
      </c>
      <c r="J25" s="52"/>
      <c r="K25" s="71">
        <f>K13+K16+SUM(K18:K24)</f>
        <v>77824027</v>
      </c>
      <c r="L25" s="52"/>
      <c r="M25" s="69">
        <f>M13+M16+SUM(M18:M24)</f>
        <v>85057050</v>
      </c>
      <c r="O25" s="57"/>
      <c r="P25" s="52"/>
    </row>
    <row r="26" spans="1:16" s="56" customFormat="1" ht="19.5" customHeight="1">
      <c r="A26" s="52" t="s">
        <v>77</v>
      </c>
      <c r="C26" s="52"/>
      <c r="D26" s="52"/>
      <c r="E26" s="52"/>
      <c r="F26" s="52"/>
      <c r="G26" s="64"/>
      <c r="H26" s="52"/>
      <c r="I26" s="64"/>
      <c r="J26" s="52"/>
      <c r="K26" s="66"/>
      <c r="L26" s="52"/>
      <c r="M26" s="66"/>
      <c r="O26" s="57"/>
      <c r="P26" s="52"/>
    </row>
    <row r="27" spans="1:16" s="56" customFormat="1" ht="19.5" customHeight="1">
      <c r="A27" s="52"/>
      <c r="B27" s="52"/>
      <c r="C27" s="52" t="s">
        <v>78</v>
      </c>
      <c r="D27" s="52"/>
      <c r="E27" s="52"/>
      <c r="F27" s="52"/>
      <c r="G27" s="66">
        <v>22711449</v>
      </c>
      <c r="H27" s="52"/>
      <c r="I27" s="66">
        <v>19908493</v>
      </c>
      <c r="J27" s="52"/>
      <c r="K27" s="66">
        <v>18706725</v>
      </c>
      <c r="L27" s="52"/>
      <c r="M27" s="66">
        <v>18074924</v>
      </c>
      <c r="O27" s="57"/>
      <c r="P27" s="52"/>
    </row>
    <row r="28" spans="1:16" s="56" customFormat="1" ht="19.5" customHeight="1">
      <c r="A28" s="52"/>
      <c r="B28" s="52"/>
      <c r="C28" s="52" t="s">
        <v>79</v>
      </c>
      <c r="D28" s="52"/>
      <c r="E28" s="52"/>
      <c r="F28" s="52"/>
      <c r="G28" s="64">
        <v>141466</v>
      </c>
      <c r="H28" s="52"/>
      <c r="I28" s="64">
        <v>110796</v>
      </c>
      <c r="J28" s="52"/>
      <c r="K28" s="66">
        <v>77200</v>
      </c>
      <c r="L28" s="52"/>
      <c r="M28" s="66">
        <v>78030</v>
      </c>
      <c r="O28" s="57"/>
      <c r="P28" s="52"/>
    </row>
    <row r="29" spans="1:16" s="56" customFormat="1" ht="19.5" customHeight="1">
      <c r="A29" s="52"/>
      <c r="B29" s="52"/>
      <c r="C29" s="52" t="s">
        <v>80</v>
      </c>
      <c r="D29" s="52"/>
      <c r="E29" s="52"/>
      <c r="F29" s="52"/>
      <c r="G29" s="64">
        <v>9743183</v>
      </c>
      <c r="H29" s="52"/>
      <c r="I29" s="64">
        <v>8326123</v>
      </c>
      <c r="J29" s="52"/>
      <c r="K29" s="66">
        <v>8371764</v>
      </c>
      <c r="L29" s="52"/>
      <c r="M29" s="66">
        <v>7769519</v>
      </c>
      <c r="O29" s="57"/>
      <c r="P29" s="52"/>
    </row>
    <row r="30" spans="1:16" s="56" customFormat="1" ht="19.5" customHeight="1">
      <c r="A30" s="52"/>
      <c r="B30" s="52"/>
      <c r="C30" s="52" t="s">
        <v>81</v>
      </c>
      <c r="D30" s="52"/>
      <c r="E30" s="52"/>
      <c r="F30" s="52"/>
      <c r="G30" s="64">
        <v>2230196</v>
      </c>
      <c r="H30" s="52"/>
      <c r="I30" s="64">
        <v>2508851</v>
      </c>
      <c r="J30" s="52"/>
      <c r="K30" s="66">
        <v>2195930</v>
      </c>
      <c r="L30" s="52"/>
      <c r="M30" s="66">
        <v>2471623</v>
      </c>
      <c r="O30" s="57"/>
      <c r="P30" s="52"/>
    </row>
    <row r="31" spans="1:16" s="56" customFormat="1" ht="19.5" customHeight="1">
      <c r="A31" s="52"/>
      <c r="B31" s="52"/>
      <c r="C31" s="52" t="s">
        <v>19</v>
      </c>
      <c r="D31" s="52"/>
      <c r="E31" s="52"/>
      <c r="F31" s="52"/>
      <c r="G31" s="79">
        <v>11003572</v>
      </c>
      <c r="H31" s="52"/>
      <c r="I31" s="79">
        <v>8121661</v>
      </c>
      <c r="J31" s="52"/>
      <c r="K31" s="81">
        <v>9799126</v>
      </c>
      <c r="L31" s="52"/>
      <c r="M31" s="81">
        <v>7485118</v>
      </c>
      <c r="O31" s="57"/>
      <c r="P31" s="52"/>
    </row>
    <row r="32" spans="1:16" s="56" customFormat="1" ht="19.5" customHeight="1">
      <c r="A32" s="52"/>
      <c r="B32" s="52"/>
      <c r="C32" s="52"/>
      <c r="D32" s="52"/>
      <c r="E32" s="52" t="s">
        <v>82</v>
      </c>
      <c r="F32" s="52"/>
      <c r="G32" s="69">
        <f>SUM(G27:G31)</f>
        <v>45829866</v>
      </c>
      <c r="H32" s="52"/>
      <c r="I32" s="69">
        <f>SUM(I27:I31)</f>
        <v>38975924</v>
      </c>
      <c r="J32" s="52"/>
      <c r="K32" s="71">
        <f>SUM(K27:K31)</f>
        <v>39150745</v>
      </c>
      <c r="L32" s="52"/>
      <c r="M32" s="71">
        <f>SUM(M27:M31)</f>
        <v>35879214</v>
      </c>
      <c r="O32" s="57"/>
      <c r="P32" s="52"/>
    </row>
    <row r="33" spans="1:16" s="56" customFormat="1" ht="19.5" customHeight="1">
      <c r="A33" s="52" t="s">
        <v>83</v>
      </c>
      <c r="C33" s="52"/>
      <c r="D33" s="52"/>
      <c r="E33" s="52"/>
      <c r="F33" s="52"/>
      <c r="G33" s="83">
        <v>23992687</v>
      </c>
      <c r="H33" s="52"/>
      <c r="I33" s="83">
        <v>0</v>
      </c>
      <c r="J33" s="52"/>
      <c r="K33" s="84">
        <v>21968299</v>
      </c>
      <c r="L33" s="52"/>
      <c r="M33" s="75">
        <v>0</v>
      </c>
      <c r="O33" s="57"/>
      <c r="P33" s="52"/>
    </row>
    <row r="34" spans="1:16" s="56" customFormat="1" ht="19.5" customHeight="1">
      <c r="A34" s="52" t="s">
        <v>84</v>
      </c>
      <c r="C34" s="52"/>
      <c r="D34" s="52"/>
      <c r="E34" s="52"/>
      <c r="F34" s="52"/>
      <c r="G34" s="81">
        <v>0</v>
      </c>
      <c r="H34" s="52"/>
      <c r="I34" s="81">
        <v>16008812</v>
      </c>
      <c r="J34" s="52"/>
      <c r="K34" s="81">
        <v>0</v>
      </c>
      <c r="L34" s="52"/>
      <c r="M34" s="81">
        <v>15641028</v>
      </c>
      <c r="O34" s="57"/>
      <c r="P34" s="52"/>
    </row>
    <row r="35" spans="1:16" s="56" customFormat="1" ht="19.5" customHeight="1">
      <c r="A35" s="52" t="s">
        <v>85</v>
      </c>
      <c r="B35" s="52"/>
      <c r="C35" s="52"/>
      <c r="D35" s="52"/>
      <c r="E35" s="52"/>
      <c r="F35" s="52"/>
      <c r="G35" s="64">
        <f>G25-G32-G34-G33</f>
        <v>18277641</v>
      </c>
      <c r="H35" s="52"/>
      <c r="I35" s="64">
        <f>I25-I32-I34-I33</f>
        <v>35038448</v>
      </c>
      <c r="J35" s="52"/>
      <c r="K35" s="66">
        <f>K25-K32-K34-K33</f>
        <v>16704983</v>
      </c>
      <c r="L35" s="52"/>
      <c r="M35" s="66">
        <f>M25-M32-M34-M33</f>
        <v>33536808</v>
      </c>
      <c r="O35" s="57"/>
      <c r="P35" s="52"/>
    </row>
    <row r="36" spans="1:13" ht="19.5" customHeight="1">
      <c r="A36" s="52" t="s">
        <v>86</v>
      </c>
      <c r="G36" s="81">
        <v>3215043</v>
      </c>
      <c r="I36" s="81">
        <v>6928912</v>
      </c>
      <c r="K36" s="85">
        <v>2784801</v>
      </c>
      <c r="M36" s="85">
        <v>6085783</v>
      </c>
    </row>
    <row r="37" spans="1:13" ht="19.5" customHeight="1">
      <c r="A37" s="52" t="s">
        <v>87</v>
      </c>
      <c r="G37" s="71">
        <f>G35-G36</f>
        <v>15062598</v>
      </c>
      <c r="I37" s="71">
        <f>I35-I36</f>
        <v>28109536</v>
      </c>
      <c r="K37" s="71">
        <f>K35-K36</f>
        <v>13920182</v>
      </c>
      <c r="M37" s="71">
        <f>M35-M36</f>
        <v>27451025</v>
      </c>
    </row>
    <row r="38" spans="1:13" ht="19.5" customHeight="1">
      <c r="A38" s="52" t="s">
        <v>88</v>
      </c>
      <c r="G38" s="73"/>
      <c r="I38" s="73"/>
      <c r="K38" s="75"/>
      <c r="M38" s="75"/>
    </row>
    <row r="39" spans="3:13" ht="19.5" customHeight="1">
      <c r="C39" s="52" t="s">
        <v>89</v>
      </c>
      <c r="G39" s="87"/>
      <c r="I39" s="87"/>
      <c r="K39" s="87"/>
      <c r="M39" s="87"/>
    </row>
    <row r="40" spans="5:13" ht="19.5" customHeight="1">
      <c r="E40" s="52" t="s">
        <v>90</v>
      </c>
      <c r="G40" s="87"/>
      <c r="I40" s="87"/>
      <c r="K40" s="87"/>
      <c r="M40" s="87"/>
    </row>
    <row r="41" spans="6:13" ht="19.5" customHeight="1">
      <c r="F41" s="52" t="s">
        <v>91</v>
      </c>
      <c r="G41" s="88">
        <v>-374630</v>
      </c>
      <c r="I41" s="87">
        <v>0</v>
      </c>
      <c r="K41" s="88">
        <v>-1280648</v>
      </c>
      <c r="M41" s="87">
        <v>0</v>
      </c>
    </row>
    <row r="42" spans="5:13" ht="19.5" customHeight="1">
      <c r="E42" s="52" t="s">
        <v>92</v>
      </c>
      <c r="G42" s="87">
        <v>0</v>
      </c>
      <c r="I42" s="64">
        <v>8874666</v>
      </c>
      <c r="K42" s="90">
        <v>0</v>
      </c>
      <c r="M42" s="64">
        <v>8859193</v>
      </c>
    </row>
    <row r="43" spans="5:13" ht="19.5" customHeight="1">
      <c r="E43" s="52" t="s">
        <v>119</v>
      </c>
      <c r="G43" s="64">
        <v>217858</v>
      </c>
      <c r="I43" s="64">
        <v>0</v>
      </c>
      <c r="K43" s="64">
        <v>217858</v>
      </c>
      <c r="M43" s="64">
        <v>0</v>
      </c>
    </row>
    <row r="44" spans="5:13" ht="19.5" customHeight="1">
      <c r="E44" s="52" t="s">
        <v>94</v>
      </c>
      <c r="G44" s="64"/>
      <c r="I44" s="64"/>
      <c r="K44" s="93"/>
      <c r="M44" s="93"/>
    </row>
    <row r="45" spans="6:14" ht="19.5" customHeight="1">
      <c r="F45" s="52" t="s">
        <v>95</v>
      </c>
      <c r="G45" s="64">
        <v>6085720</v>
      </c>
      <c r="I45" s="77">
        <v>-5458600</v>
      </c>
      <c r="K45" s="64">
        <v>5882784</v>
      </c>
      <c r="M45" s="94">
        <v>-2732550</v>
      </c>
      <c r="N45" s="95"/>
    </row>
    <row r="46" spans="5:14" ht="19.5" customHeight="1">
      <c r="E46" s="52" t="s">
        <v>96</v>
      </c>
      <c r="G46" s="96">
        <v>0</v>
      </c>
      <c r="I46" s="96">
        <v>1567</v>
      </c>
      <c r="K46" s="66">
        <v>0</v>
      </c>
      <c r="M46" s="66">
        <v>0</v>
      </c>
      <c r="N46" s="95"/>
    </row>
    <row r="47" spans="5:14" ht="19.5" customHeight="1">
      <c r="E47" s="52" t="s">
        <v>97</v>
      </c>
      <c r="G47" s="97"/>
      <c r="I47" s="97"/>
      <c r="K47" s="99"/>
      <c r="M47" s="99"/>
      <c r="N47" s="95"/>
    </row>
    <row r="48" spans="6:14" ht="19.5" customHeight="1">
      <c r="F48" s="52" t="s">
        <v>98</v>
      </c>
      <c r="G48" s="64">
        <v>363863</v>
      </c>
      <c r="I48" s="77">
        <v>-1777264</v>
      </c>
      <c r="K48" s="64">
        <v>557062</v>
      </c>
      <c r="M48" s="88">
        <v>-1770878</v>
      </c>
      <c r="N48" s="95"/>
    </row>
    <row r="49" spans="3:14" ht="19.5" customHeight="1">
      <c r="C49" s="52" t="s">
        <v>99</v>
      </c>
      <c r="G49" s="99"/>
      <c r="I49" s="99"/>
      <c r="K49" s="101"/>
      <c r="M49" s="101"/>
      <c r="N49" s="95"/>
    </row>
    <row r="50" spans="5:14" ht="19.5" customHeight="1">
      <c r="E50" s="52" t="s">
        <v>100</v>
      </c>
      <c r="G50" s="64">
        <v>14395161</v>
      </c>
      <c r="I50" s="64">
        <v>0</v>
      </c>
      <c r="K50" s="64">
        <v>13987474</v>
      </c>
      <c r="M50" s="64">
        <v>0</v>
      </c>
      <c r="N50" s="95"/>
    </row>
    <row r="51" spans="5:14" ht="19.5" customHeight="1">
      <c r="E51" s="52" t="s">
        <v>120</v>
      </c>
      <c r="G51" s="99"/>
      <c r="I51" s="99"/>
      <c r="K51" s="101"/>
      <c r="M51" s="101"/>
      <c r="N51" s="95"/>
    </row>
    <row r="52" spans="6:14" ht="19.5" customHeight="1">
      <c r="F52" s="52" t="s">
        <v>102</v>
      </c>
      <c r="G52" s="99">
        <v>-17995112</v>
      </c>
      <c r="I52" s="64">
        <v>0</v>
      </c>
      <c r="K52" s="88">
        <v>-17211812</v>
      </c>
      <c r="M52" s="64">
        <v>0</v>
      </c>
      <c r="N52" s="95"/>
    </row>
    <row r="53" spans="5:14" ht="19.5" customHeight="1">
      <c r="E53" s="52" t="s">
        <v>121</v>
      </c>
      <c r="G53" s="99"/>
      <c r="I53" s="64"/>
      <c r="K53" s="101"/>
      <c r="M53" s="101"/>
      <c r="N53" s="95"/>
    </row>
    <row r="54" spans="6:14" ht="19.5" customHeight="1">
      <c r="F54" s="52" t="s">
        <v>104</v>
      </c>
      <c r="G54" s="64">
        <v>1377205</v>
      </c>
      <c r="I54" s="64">
        <v>0</v>
      </c>
      <c r="K54" s="64">
        <v>1377205</v>
      </c>
      <c r="M54" s="64">
        <v>0</v>
      </c>
      <c r="N54" s="95"/>
    </row>
    <row r="55" spans="5:13" ht="19.5" customHeight="1">
      <c r="E55" s="52" t="s">
        <v>105</v>
      </c>
      <c r="G55" s="96">
        <v>30558</v>
      </c>
      <c r="I55" s="96">
        <v>4433</v>
      </c>
      <c r="K55" s="96">
        <v>30558</v>
      </c>
      <c r="M55" s="96">
        <v>3356</v>
      </c>
    </row>
    <row r="56" spans="5:13" ht="19.5" customHeight="1">
      <c r="E56" s="52" t="s">
        <v>96</v>
      </c>
      <c r="G56" s="96">
        <v>1123</v>
      </c>
      <c r="I56" s="64">
        <v>0</v>
      </c>
      <c r="K56" s="101">
        <v>0</v>
      </c>
      <c r="M56" s="64">
        <v>0</v>
      </c>
    </row>
    <row r="57" spans="5:13" ht="19.5" customHeight="1">
      <c r="E57" s="52" t="s">
        <v>97</v>
      </c>
      <c r="G57" s="97"/>
      <c r="I57" s="97"/>
      <c r="K57" s="99"/>
      <c r="M57" s="99"/>
    </row>
    <row r="58" spans="6:13" ht="19.5" customHeight="1">
      <c r="F58" s="52" t="s">
        <v>98</v>
      </c>
      <c r="G58" s="79">
        <v>422068</v>
      </c>
      <c r="I58" s="113">
        <v>-2081</v>
      </c>
      <c r="K58" s="79">
        <v>351203</v>
      </c>
      <c r="M58" s="114">
        <v>-1866</v>
      </c>
    </row>
    <row r="59" spans="1:16" s="56" customFormat="1" ht="19.5" customHeight="1">
      <c r="A59" s="52"/>
      <c r="B59" s="52"/>
      <c r="C59" s="52"/>
      <c r="D59" s="52"/>
      <c r="E59" s="52"/>
      <c r="F59" s="52" t="s">
        <v>107</v>
      </c>
      <c r="G59" s="104">
        <f>SUM(G39:G58)</f>
        <v>4523814</v>
      </c>
      <c r="H59" s="52"/>
      <c r="I59" s="104">
        <f>SUM(I39:I58)</f>
        <v>1642721</v>
      </c>
      <c r="J59" s="52"/>
      <c r="K59" s="104">
        <f>SUM(K39:K58)</f>
        <v>3911684</v>
      </c>
      <c r="L59" s="52"/>
      <c r="M59" s="104">
        <f>SUM(M39:M58)</f>
        <v>4357255</v>
      </c>
      <c r="O59" s="57"/>
      <c r="P59" s="52"/>
    </row>
    <row r="60" spans="1:16" s="56" customFormat="1" ht="19.5" customHeight="1" thickBot="1">
      <c r="A60" s="54" t="s">
        <v>108</v>
      </c>
      <c r="B60" s="52"/>
      <c r="C60" s="52"/>
      <c r="D60" s="52"/>
      <c r="E60" s="52"/>
      <c r="F60" s="52"/>
      <c r="G60" s="105">
        <f>G37+G59</f>
        <v>19586412</v>
      </c>
      <c r="H60" s="52"/>
      <c r="I60" s="105">
        <f>I37+I59</f>
        <v>29752257</v>
      </c>
      <c r="J60" s="52"/>
      <c r="K60" s="105">
        <f>K37+K59</f>
        <v>17831866</v>
      </c>
      <c r="L60" s="52"/>
      <c r="M60" s="105">
        <f>M37+M59</f>
        <v>31808280</v>
      </c>
      <c r="O60" s="57"/>
      <c r="P60" s="52"/>
    </row>
    <row r="61" spans="1:16" s="56" customFormat="1" ht="19.5" customHeight="1" thickTop="1">
      <c r="A61" s="54" t="s">
        <v>109</v>
      </c>
      <c r="B61" s="52"/>
      <c r="C61" s="52"/>
      <c r="D61" s="52"/>
      <c r="E61" s="52"/>
      <c r="F61" s="52"/>
      <c r="G61" s="64"/>
      <c r="H61" s="52"/>
      <c r="I61" s="64"/>
      <c r="J61" s="52"/>
      <c r="K61" s="66"/>
      <c r="L61" s="52"/>
      <c r="M61" s="66"/>
      <c r="O61" s="57"/>
      <c r="P61" s="52"/>
    </row>
    <row r="62" spans="1:16" s="56" customFormat="1" ht="19.5" customHeight="1">
      <c r="A62" s="52"/>
      <c r="B62" s="52"/>
      <c r="C62" s="52" t="s">
        <v>110</v>
      </c>
      <c r="D62" s="52"/>
      <c r="E62" s="52"/>
      <c r="F62" s="52"/>
      <c r="G62" s="64">
        <f>G37-G63</f>
        <v>14782988</v>
      </c>
      <c r="H62" s="52"/>
      <c r="I62" s="64">
        <f>I37-I63</f>
        <v>27813713</v>
      </c>
      <c r="J62" s="52"/>
      <c r="K62" s="66">
        <f>K37-K63</f>
        <v>13920182</v>
      </c>
      <c r="L62" s="52"/>
      <c r="M62" s="66">
        <f>M37-M63</f>
        <v>27451025</v>
      </c>
      <c r="O62" s="57"/>
      <c r="P62" s="52"/>
    </row>
    <row r="63" spans="1:16" s="56" customFormat="1" ht="19.5" customHeight="1">
      <c r="A63" s="52"/>
      <c r="B63" s="52"/>
      <c r="C63" s="52" t="s">
        <v>111</v>
      </c>
      <c r="D63" s="52"/>
      <c r="E63" s="52"/>
      <c r="F63" s="52"/>
      <c r="G63" s="64">
        <v>279610</v>
      </c>
      <c r="H63" s="52"/>
      <c r="I63" s="64">
        <v>295823</v>
      </c>
      <c r="J63" s="52"/>
      <c r="K63" s="66">
        <v>0</v>
      </c>
      <c r="L63" s="52"/>
      <c r="M63" s="66">
        <v>0</v>
      </c>
      <c r="O63" s="57"/>
      <c r="P63" s="52"/>
    </row>
    <row r="64" spans="1:16" s="56" customFormat="1" ht="19.5" customHeight="1" thickBot="1">
      <c r="A64" s="52"/>
      <c r="B64" s="52"/>
      <c r="C64" s="52"/>
      <c r="D64" s="52"/>
      <c r="E64" s="52"/>
      <c r="F64" s="52"/>
      <c r="G64" s="105">
        <f>SUM(G62:G63)</f>
        <v>15062598</v>
      </c>
      <c r="H64" s="52"/>
      <c r="I64" s="105">
        <f>SUM(I62:I63)</f>
        <v>28109536</v>
      </c>
      <c r="J64" s="52"/>
      <c r="K64" s="106">
        <f>SUM(K62:K63)</f>
        <v>13920182</v>
      </c>
      <c r="L64" s="52"/>
      <c r="M64" s="106">
        <f>SUM(M62:M63)</f>
        <v>27451025</v>
      </c>
      <c r="O64" s="57"/>
      <c r="P64" s="52"/>
    </row>
    <row r="65" spans="1:16" s="56" customFormat="1" ht="19.5" customHeight="1" thickTop="1">
      <c r="A65" s="54" t="s">
        <v>112</v>
      </c>
      <c r="B65" s="52"/>
      <c r="C65" s="52"/>
      <c r="D65" s="52"/>
      <c r="E65" s="52"/>
      <c r="F65" s="52"/>
      <c r="G65" s="64"/>
      <c r="H65" s="52"/>
      <c r="I65" s="64"/>
      <c r="J65" s="52"/>
      <c r="K65" s="66"/>
      <c r="L65" s="52"/>
      <c r="M65" s="66"/>
      <c r="O65" s="57"/>
      <c r="P65" s="52"/>
    </row>
    <row r="66" spans="1:16" s="56" customFormat="1" ht="19.5" customHeight="1">
      <c r="A66" s="52"/>
      <c r="B66" s="52"/>
      <c r="C66" s="52" t="s">
        <v>110</v>
      </c>
      <c r="D66" s="52"/>
      <c r="E66" s="52"/>
      <c r="F66" s="52"/>
      <c r="G66" s="56">
        <f>G60-G67</f>
        <v>19315007</v>
      </c>
      <c r="H66" s="52"/>
      <c r="I66" s="56">
        <f>I60-I67</f>
        <v>29456434</v>
      </c>
      <c r="J66" s="52"/>
      <c r="K66" s="56">
        <f>K60-K67</f>
        <v>17831866</v>
      </c>
      <c r="L66" s="52"/>
      <c r="M66" s="56">
        <f>M60-M67</f>
        <v>31808280</v>
      </c>
      <c r="O66" s="57"/>
      <c r="P66" s="52"/>
    </row>
    <row r="67" spans="1:16" s="56" customFormat="1" ht="19.5" customHeight="1">
      <c r="A67" s="52"/>
      <c r="B67" s="52"/>
      <c r="C67" s="52" t="s">
        <v>111</v>
      </c>
      <c r="D67" s="52"/>
      <c r="E67" s="52"/>
      <c r="F67" s="52"/>
      <c r="G67" s="64">
        <v>271405</v>
      </c>
      <c r="H67" s="52"/>
      <c r="I67" s="64">
        <v>295823</v>
      </c>
      <c r="J67" s="52"/>
      <c r="K67" s="66">
        <v>0</v>
      </c>
      <c r="L67" s="52"/>
      <c r="M67" s="66">
        <v>0</v>
      </c>
      <c r="O67" s="57"/>
      <c r="P67" s="52"/>
    </row>
    <row r="68" spans="1:16" s="56" customFormat="1" ht="19.5" customHeight="1" thickBot="1">
      <c r="A68" s="52"/>
      <c r="B68" s="52"/>
      <c r="C68" s="52"/>
      <c r="D68" s="52"/>
      <c r="E68" s="52"/>
      <c r="F68" s="52"/>
      <c r="G68" s="105">
        <f>SUM(G66:G67)</f>
        <v>19586412</v>
      </c>
      <c r="H68" s="52"/>
      <c r="I68" s="105">
        <f>SUM(I66:I67)</f>
        <v>29752257</v>
      </c>
      <c r="J68" s="52"/>
      <c r="K68" s="105">
        <f>SUM(K66:K67)</f>
        <v>17831866</v>
      </c>
      <c r="L68" s="52"/>
      <c r="M68" s="105">
        <f>SUM(M66:M67)</f>
        <v>31808280</v>
      </c>
      <c r="O68" s="57"/>
      <c r="P68" s="52"/>
    </row>
    <row r="69" spans="1:16" s="56" customFormat="1" ht="19.5" customHeight="1" thickBot="1" thickTop="1">
      <c r="A69" s="54" t="s">
        <v>113</v>
      </c>
      <c r="B69" s="52"/>
      <c r="C69" s="52"/>
      <c r="D69" s="52"/>
      <c r="E69" s="52"/>
      <c r="F69" s="52"/>
      <c r="G69" s="107">
        <f>G62/G71</f>
        <v>7.744475580233681</v>
      </c>
      <c r="H69" s="52"/>
      <c r="I69" s="107">
        <f>I62/I71</f>
        <v>14.570979907724208</v>
      </c>
      <c r="J69" s="52"/>
      <c r="K69" s="108">
        <f>K62/K71</f>
        <v>7.292470884195295</v>
      </c>
      <c r="L69" s="52"/>
      <c r="M69" s="108">
        <f>M62/M71</f>
        <v>14.380975805762967</v>
      </c>
      <c r="O69" s="57"/>
      <c r="P69" s="52"/>
    </row>
    <row r="70" spans="1:16" s="56" customFormat="1" ht="19.5" customHeight="1" thickTop="1">
      <c r="A70" s="54" t="s">
        <v>114</v>
      </c>
      <c r="B70" s="52"/>
      <c r="C70" s="52"/>
      <c r="D70" s="52"/>
      <c r="E70" s="52"/>
      <c r="F70" s="52"/>
      <c r="G70" s="63"/>
      <c r="H70" s="52"/>
      <c r="I70" s="63"/>
      <c r="J70" s="52"/>
      <c r="K70" s="63"/>
      <c r="L70" s="52"/>
      <c r="M70" s="63"/>
      <c r="O70" s="57"/>
      <c r="P70" s="52"/>
    </row>
    <row r="71" spans="1:16" s="56" customFormat="1" ht="19.5" customHeight="1" thickBot="1">
      <c r="A71" s="54"/>
      <c r="B71" s="54" t="s">
        <v>115</v>
      </c>
      <c r="C71" s="54"/>
      <c r="D71" s="54"/>
      <c r="E71" s="52"/>
      <c r="F71" s="52"/>
      <c r="G71" s="109">
        <v>1908843</v>
      </c>
      <c r="H71" s="110"/>
      <c r="I71" s="109">
        <v>1908843</v>
      </c>
      <c r="J71" s="110"/>
      <c r="K71" s="111">
        <v>1908843</v>
      </c>
      <c r="L71" s="52"/>
      <c r="M71" s="111">
        <v>1908843</v>
      </c>
      <c r="O71" s="57"/>
      <c r="P71" s="52"/>
    </row>
    <row r="72" spans="1:16" s="56" customFormat="1" ht="14.25" thickTop="1">
      <c r="A72" s="52"/>
      <c r="B72" s="52"/>
      <c r="C72" s="52"/>
      <c r="D72" s="52"/>
      <c r="E72" s="52"/>
      <c r="F72" s="52"/>
      <c r="G72" s="63"/>
      <c r="H72" s="52"/>
      <c r="I72" s="52"/>
      <c r="J72" s="52"/>
      <c r="K72" s="63"/>
      <c r="L72" s="52"/>
      <c r="M72" s="63"/>
      <c r="O72" s="57"/>
      <c r="P72" s="52"/>
    </row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75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Marisa Kritchanarat</cp:lastModifiedBy>
  <cp:lastPrinted>2020-10-16T10:41:40Z</cp:lastPrinted>
  <dcterms:created xsi:type="dcterms:W3CDTF">2007-04-12T01:27:03Z</dcterms:created>
  <dcterms:modified xsi:type="dcterms:W3CDTF">2020-10-19T07:50:19Z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