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595" activeTab="0"/>
  </bookViews>
  <sheets>
    <sheet name="SFP" sheetId="1" r:id="rId1"/>
    <sheet name="PL_Q" sheetId="2" r:id="rId2"/>
    <sheet name="PL_Y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2">'PL_Y'!$A$1:$M$61</definedName>
    <definedName name="_xlnm.Print_Titles" localSheetId="1">'PL_Q'!$1:$8</definedName>
    <definedName name="_xlnm.Print_Titles" localSheetId="2">'PL_Y'!$1:$8</definedName>
    <definedName name="_xlnm.Print_Titles" localSheetId="0">'SFP'!$1:$7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<sst xmlns="http://schemas.openxmlformats.org/spreadsheetml/2006/main" count="181" uniqueCount="117">
  <si>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</si>
  <si>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</si>
  <si>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</si>
  <si>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</si>
  <si>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</si>
  <si>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</si>
  <si>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</si>
  <si>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</si>
  <si>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</si>
  <si>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</si>
  <si>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</si>
  <si>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</si>
  <si>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</si>
  <si>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</si>
  <si>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</si>
  <si>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</si>
  <si>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</si>
  <si>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</si>
  <si>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</si>
  <si>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</si>
  <si>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</si>
  <si>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</si>
  <si>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</si>
  <si>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</si>
  <si>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Loans to customers</t>
  </si>
  <si>
    <t>PROPERTIES  FOR  SALE, NET</t>
  </si>
  <si>
    <t>OTHER INTANGIBLE ASSETS,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</si>
  <si>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</si>
  <si>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</si>
  <si>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</si>
  <si>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</si>
  <si>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</si>
  <si>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</si>
  <si>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</si>
  <si>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</si>
  <si>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</si>
  <si>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>BANK'S  LIABILITY  UNDER  ACCEPTANCES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</si>
  <si>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</si>
  <si>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</si>
  <si>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</si>
  <si>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</si>
  <si>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r>
      <t>Less</t>
    </r>
    <r>
      <rPr>
        <sz val="10"/>
        <rFont val="Times New Roman"/>
        <family val="1"/>
      </rPr>
      <t xml:space="preserve"> Deferred revenue</t>
    </r>
  </si>
  <si>
    <r>
      <t>Less</t>
    </r>
    <r>
      <rPr>
        <sz val="10"/>
        <rFont val="Times New Roman"/>
        <family val="1"/>
      </rPr>
      <t xml:space="preserve"> Allowance for doubtful accounts </t>
    </r>
  </si>
  <si>
    <r>
      <t>Less</t>
    </r>
    <r>
      <rPr>
        <sz val="10"/>
        <rFont val="Times New Roman"/>
        <family val="1"/>
      </rPr>
      <t xml:space="preserve"> Revaluation allowance for debt restructuring</t>
    </r>
  </si>
  <si>
    <t xml:space="preserve"> TOTAL BANK'S  EQUITY</t>
  </si>
  <si>
    <t>Accrued interest receivables</t>
  </si>
  <si>
    <t>Total loans to customers and accrued interest receivables</t>
  </si>
  <si>
    <t>Total loans to customers and accrued interest receivables, net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</si>
  <si>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</si>
  <si>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</si>
  <si>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</si>
  <si>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</si>
  <si>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</si>
  <si>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</si>
  <si>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</si>
  <si>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CUSTOMER'S  LIABILITY  UNDER  ACCEPTANCES</t>
  </si>
  <si>
    <t>INTERBANK  AND  MONEY  MARKET  ITEMS</t>
  </si>
  <si>
    <t>COLLATERAL PLACED WITH FINANCIAL COUNTERPARTIES</t>
  </si>
  <si>
    <t>AS  AT DECEMBER 31, 2019</t>
  </si>
  <si>
    <t>BANGKOK BANK PUBLIC COMPANY LIMITED AND SUBSIDIARIES</t>
  </si>
  <si>
    <t>STATEMENTS OF PROFIT OR LOSS AND OTHER COMPREHENSIVE INCOME</t>
  </si>
  <si>
    <t xml:space="preserve">FOR THE THREE-MONTH  PERIOD ENDED </t>
  </si>
  <si>
    <t>December 31, 2019</t>
  </si>
  <si>
    <t>September 30, 2019</t>
  </si>
  <si>
    <t>December 31, 2018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</si>
  <si>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</si>
  <si>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</si>
  <si>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</si>
  <si>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</si>
  <si>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</si>
  <si>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</si>
  <si>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tradings and foreign exchange transactions</t>
  </si>
  <si>
    <t>Gains on investments</t>
  </si>
  <si>
    <t>Share of profit (losses)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</si>
  <si>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</si>
  <si>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</si>
  <si>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</si>
  <si>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</si>
  <si>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</si>
  <si>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</si>
  <si>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</si>
  <si>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</si>
  <si>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</si>
  <si>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</si>
  <si>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Impairment loss of loans and debt securities</t>
  </si>
  <si>
    <t>Profit from operating before income tax expenses</t>
  </si>
  <si>
    <t>Income tax expenses</t>
  </si>
  <si>
    <t>Net profit</t>
  </si>
  <si>
    <t>Other comprehensive income (losses)</t>
  </si>
  <si>
    <t>Items that will be reclassified subsequently  to profit or loss</t>
  </si>
  <si>
    <t>Gains (losses) on remeasuring available-for-sale investment</t>
  </si>
  <si>
    <t>Net change in fair value</t>
  </si>
  <si>
    <t>Net amount transferred to profit or loss</t>
  </si>
  <si>
    <t>Gains (losses) arising from translating the</t>
  </si>
  <si>
    <t>financial statements of foreign operations</t>
  </si>
  <si>
    <t>Share of other comprehensive income of associate</t>
  </si>
  <si>
    <t xml:space="preserve">Income tax relating to components of other comprehensive </t>
  </si>
  <si>
    <t>income (losses)</t>
  </si>
  <si>
    <t>Items that will not be reclassified subsequently to profit or loss</t>
  </si>
  <si>
    <t>Actuarial gains (losses) on defined benefit plans</t>
  </si>
  <si>
    <t>Income tax relating to components of other comprehensive</t>
  </si>
  <si>
    <t xml:space="preserve">    Total other comprehensive income (losses)</t>
  </si>
  <si>
    <t xml:space="preserve">Total comprehensive income </t>
  </si>
  <si>
    <t>Net profit attributable</t>
  </si>
  <si>
    <t>Owners of the Bank</t>
  </si>
  <si>
    <t>Non-controlling interest</t>
  </si>
  <si>
    <t>Total comprehensive income attributable</t>
  </si>
  <si>
    <t>Basic earnings per share (Baht)</t>
  </si>
  <si>
    <t>Weighted average number of ordinary shares</t>
  </si>
  <si>
    <t>(Thousand shares)</t>
  </si>
  <si>
    <t>FOR  THE  YEAR  ENDED  DECEMBER  31,  2019</t>
  </si>
  <si>
    <t>2019</t>
  </si>
  <si>
    <t>2018</t>
  </si>
  <si>
    <t>Share of profit from investment using equity method</t>
  </si>
  <si>
    <t>Items that will be reclassified subsequently to profit or loss</t>
  </si>
  <si>
    <t>Losses arising from translating the financial statements of</t>
  </si>
  <si>
    <t>foreign operations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</si>
</sst>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#,##0.00;\(#,##0\)"/>
    <numFmt numFmtId="170" formatCode="#,##0.0;\(#,##0\)"/>
    <numFmt numFmtId="171" formatCode="#,##0.0000;\(#,##0.00\)"/>
    <numFmt numFmtId="172" formatCode="#,##0;\(#,##0\)"/>
    <numFmt numFmtId="173" formatCode="#,##0.00;\(#,##0.00\)"/>
    <numFmt numFmtId="174" formatCode="#,##0_);\(#,##0\)"/>
    <numFmt numFmtId="175" formatCode="_(* #,##0_);_(* \(#,##0\);_(* &quot;-&quot;_);_(@_)"/>
    <numFmt numFmtId="176" formatCode="_(* #,##0.00_);_(* \(#,##0.00\);_(* &quot;-&quot;??_);_(@_)"/>
    <numFmt numFmtId="177" formatCode="#,##0.00_ ;[Red]\-#,##0.00\ "/>
    <numFmt numFmtId="178" formatCode="#,##0.0"/>
    <numFmt numFmtId="179" formatCode="_-* #,##0.000_-;\-* #,##0.000_-;_-* &quot;-&quot;??_-;_-@_-"/>
    <numFmt numFmtId="180" formatCode="_-* #,##0.0_-;\-* #,##0.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_(* #,##0.00000_);_(* \(#,##0.00000\);_(* &quot;-&quot;?????_);_(@_)"/>
    <numFmt numFmtId="192" formatCode="#,##0.0;\-#,##0.0"/>
    <numFmt numFmtId="193" formatCode="#,##0.000;\(#,##0.000\)"/>
    <numFmt numFmtId="194" formatCode="#,##0.0;\(#,##0.0\)"/>
    <numFmt numFmtId="195" formatCode="#,##0;\(#,##0\);\-"/>
    <numFmt numFmtId="196" formatCode="0,000;\(#,##0\);\-"/>
    <numFmt numFmtId="197" formatCode="##,#0_;\(#,##0\);\-"/>
    <numFmt numFmtId="198" formatCode="#,##0\ ;\(#,##0\);\-"/>
    <numFmt numFmtId="199" formatCode="##,#0\)_;\(#,##0\);\-"/>
    <numFmt numFmtId="200" formatCode="#,##0_);\(#,##0\);\-"/>
    <numFmt numFmtId="201" formatCode="#,##0_);\(#,##0\);"/>
    <numFmt numFmtId="202" formatCode="#,##0\ \ _);\(#,##0\)\,"/>
    <numFmt numFmtId="203" formatCode="#,##0\ \ _);\(#,##0\)"/>
    <numFmt numFmtId="204" formatCode="#,##0\ _);\(#,##0\)"/>
    <numFmt numFmtId="205" formatCode="#,##0\ ;\(#,##0\);"/>
    <numFmt numFmtId="206" formatCode="#,##0_);\(#,##0.0\);"/>
    <numFmt numFmtId="207" formatCode="#,##0_);\(#,##0.00\);"/>
    <numFmt numFmtId="208" formatCode="0.0000"/>
    <numFmt numFmtId="209" formatCode="0.000"/>
    <numFmt numFmtId="210" formatCode="0.00000000"/>
    <numFmt numFmtId="211" formatCode="0.0000000"/>
    <numFmt numFmtId="212" formatCode="0.000000"/>
    <numFmt numFmtId="213" formatCode="0.00000"/>
    <numFmt numFmtId="214" formatCode="#,##0.00\ ;\(#,##0.00\)"/>
    <numFmt numFmtId="215" formatCode="_-* #,##0.0000_-;\-* #,##0.0000_-;_-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0;\(#,##0.0\)"/>
    <numFmt numFmtId="220" formatCode="#,##0.000;\(#,##0.0\)"/>
    <numFmt numFmtId="221" formatCode="#,##0.00;\(\-#,##0.00\)"/>
    <numFmt numFmtId="222" formatCode="#,##0.00000;\(#,##0.000\)"/>
    <numFmt numFmtId="223" formatCode="#,##0.000000;\(#,##0.0000\)"/>
    <numFmt numFmtId="224" formatCode="0.0"/>
    <numFmt numFmtId="225" formatCode="[$-409]d\ mmmm\ yyyy"/>
    <numFmt numFmtId="226" formatCode="_-* #,##0_-;\-* #,###_-;_-* &quot;-&quot;??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168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01" fontId="9" fillId="0" borderId="0" xfId="42" applyNumberFormat="1" applyFont="1" applyFill="1" applyAlignment="1">
      <alignment vertical="center"/>
    </xf>
    <xf numFmtId="194" fontId="9" fillId="0" borderId="0" xfId="62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201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201" fontId="9" fillId="0" borderId="0" xfId="42" applyNumberFormat="1" applyFont="1" applyFill="1" applyBorder="1" applyAlignment="1">
      <alignment vertical="center"/>
    </xf>
    <xf numFmtId="201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2" fontId="9" fillId="0" borderId="0" xfId="62" applyNumberFormat="1" applyFont="1" applyFill="1" applyAlignment="1">
      <alignment vertical="center"/>
      <protection/>
    </xf>
    <xf numFmtId="194" fontId="9" fillId="0" borderId="0" xfId="62" applyNumberFormat="1" applyFont="1" applyFill="1" applyBorder="1" applyAlignment="1">
      <alignment vertical="center"/>
      <protection/>
    </xf>
    <xf numFmtId="201" fontId="9" fillId="0" borderId="13" xfId="42" applyNumberFormat="1" applyFont="1" applyFill="1" applyBorder="1" applyAlignment="1">
      <alignment vertical="center"/>
    </xf>
    <xf numFmtId="168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2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205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2"/>
    </xf>
    <xf numFmtId="168" fontId="9" fillId="0" borderId="0" xfId="42" applyNumberFormat="1" applyFont="1" applyFill="1" applyAlignment="1" quotePrefix="1">
      <alignment horizontal="left" vertical="center"/>
    </xf>
    <xf numFmtId="168" fontId="9" fillId="0" borderId="0" xfId="42" applyNumberFormat="1" applyFont="1" applyFill="1" applyAlignment="1">
      <alignment horizontal="left" vertical="center"/>
    </xf>
    <xf numFmtId="168" fontId="9" fillId="0" borderId="0" xfId="42" applyNumberFormat="1" applyFont="1" applyFill="1" applyAlignment="1">
      <alignment horizontal="left" vertical="center" indent="1"/>
    </xf>
    <xf numFmtId="168" fontId="9" fillId="0" borderId="0" xfId="42" applyNumberFormat="1" applyFont="1" applyFill="1" applyAlignment="1">
      <alignment horizontal="left" vertical="center" indent="2"/>
    </xf>
    <xf numFmtId="168" fontId="9" fillId="0" borderId="14" xfId="42" applyNumberFormat="1" applyFont="1" applyFill="1" applyBorder="1" applyAlignment="1">
      <alignment vertical="center"/>
    </xf>
    <xf numFmtId="168" fontId="9" fillId="0" borderId="12" xfId="42" applyNumberFormat="1" applyFont="1" applyFill="1" applyBorder="1" applyAlignment="1">
      <alignment vertical="center"/>
    </xf>
    <xf numFmtId="168" fontId="9" fillId="0" borderId="15" xfId="42" applyNumberFormat="1" applyFont="1" applyFill="1" applyBorder="1" applyAlignment="1">
      <alignment vertical="center"/>
    </xf>
    <xf numFmtId="168" fontId="8" fillId="0" borderId="0" xfId="42" applyNumberFormat="1" applyFont="1" applyFill="1" applyAlignment="1">
      <alignment horizontal="center" vertical="center"/>
    </xf>
    <xf numFmtId="168" fontId="9" fillId="0" borderId="13" xfId="42" applyNumberFormat="1" applyFont="1" applyFill="1" applyBorder="1" applyAlignment="1">
      <alignment vertical="center"/>
    </xf>
    <xf numFmtId="168" fontId="9" fillId="0" borderId="11" xfId="42" applyNumberFormat="1" applyFont="1" applyFill="1" applyBorder="1" applyAlignment="1">
      <alignment vertical="center"/>
    </xf>
    <xf numFmtId="168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172" fontId="12" fillId="0" borderId="0" xfId="42" applyNumberFormat="1" applyFont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43" fontId="9" fillId="0" borderId="0" xfId="42" applyFont="1" applyFill="1" applyAlignment="1">
      <alignment vertical="center"/>
    </xf>
    <xf numFmtId="168" fontId="12" fillId="0" borderId="0" xfId="46" applyNumberFormat="1" applyFont="1" applyAlignment="1">
      <alignment horizontal="left"/>
    </xf>
    <xf numFmtId="43" fontId="12" fillId="0" borderId="0" xfId="46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72" fontId="12" fillId="0" borderId="0" xfId="46" applyNumberFormat="1" applyFont="1" applyAlignment="1">
      <alignment horizontal="right" vertical="center"/>
    </xf>
    <xf numFmtId="168" fontId="14" fillId="0" borderId="0" xfId="46" applyNumberFormat="1" applyFont="1" applyAlignment="1">
      <alignment vertical="center"/>
    </xf>
    <xf numFmtId="43" fontId="14" fillId="0" borderId="0" xfId="46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8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15" fontId="12" fillId="0" borderId="0" xfId="0" applyNumberFormat="1" applyFont="1" applyAlignment="1">
      <alignment horizontal="center"/>
    </xf>
    <xf numFmtId="15" fontId="12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8" fontId="4" fillId="0" borderId="0" xfId="46" applyNumberFormat="1" applyFont="1" applyAlignment="1">
      <alignment vertical="center"/>
    </xf>
    <xf numFmtId="168" fontId="4" fillId="0" borderId="0" xfId="46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68" fontId="4" fillId="0" borderId="12" xfId="46" applyNumberFormat="1" applyFont="1" applyBorder="1" applyAlignment="1">
      <alignment vertical="center"/>
    </xf>
    <xf numFmtId="168" fontId="4" fillId="0" borderId="12" xfId="46" applyNumberFormat="1" applyFont="1" applyFill="1" applyBorder="1" applyAlignment="1">
      <alignment vertical="center"/>
    </xf>
    <xf numFmtId="168" fontId="4" fillId="0" borderId="0" xfId="46" applyNumberFormat="1" applyFont="1" applyBorder="1" applyAlignment="1">
      <alignment vertical="center"/>
    </xf>
    <xf numFmtId="168" fontId="4" fillId="0" borderId="0" xfId="46" applyNumberFormat="1" applyFont="1" applyFill="1" applyBorder="1" applyAlignment="1">
      <alignment vertical="center"/>
    </xf>
    <xf numFmtId="169" fontId="14" fillId="0" borderId="0" xfId="44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168" fontId="4" fillId="0" borderId="11" xfId="46" applyNumberFormat="1" applyFont="1" applyBorder="1" applyAlignment="1">
      <alignment vertical="center"/>
    </xf>
    <xf numFmtId="168" fontId="4" fillId="0" borderId="11" xfId="46" applyNumberFormat="1" applyFont="1" applyFill="1" applyBorder="1" applyAlignment="1">
      <alignment vertical="center"/>
    </xf>
    <xf numFmtId="168" fontId="14" fillId="0" borderId="0" xfId="46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3" fontId="14" fillId="0" borderId="0" xfId="46" applyFont="1" applyFill="1" applyAlignment="1">
      <alignment vertical="center"/>
    </xf>
    <xf numFmtId="170" fontId="14" fillId="0" borderId="0" xfId="46" applyNumberFormat="1" applyFont="1" applyAlignment="1">
      <alignment vertical="center"/>
    </xf>
    <xf numFmtId="172" fontId="14" fillId="0" borderId="0" xfId="46" applyNumberFormat="1" applyFont="1" applyFill="1" applyAlignment="1">
      <alignment vertical="center"/>
    </xf>
    <xf numFmtId="168" fontId="14" fillId="0" borderId="0" xfId="44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68" fontId="54" fillId="0" borderId="0" xfId="46" applyNumberFormat="1" applyFont="1" applyAlignment="1">
      <alignment vertical="center"/>
    </xf>
    <xf numFmtId="169" fontId="14" fillId="0" borderId="0" xfId="46" applyNumberFormat="1" applyFont="1" applyBorder="1" applyAlignment="1">
      <alignment vertical="center"/>
    </xf>
    <xf numFmtId="169" fontId="14" fillId="0" borderId="0" xfId="44" applyNumberFormat="1" applyFont="1" applyFill="1" applyBorder="1" applyAlignment="1">
      <alignment vertical="center"/>
    </xf>
    <xf numFmtId="168" fontId="14" fillId="0" borderId="11" xfId="44" applyNumberFormat="1" applyFont="1" applyFill="1" applyBorder="1" applyAlignment="1">
      <alignment vertical="center"/>
    </xf>
    <xf numFmtId="169" fontId="14" fillId="0" borderId="11" xfId="44" applyNumberFormat="1" applyFont="1" applyFill="1" applyBorder="1" applyAlignment="1">
      <alignment vertical="center"/>
    </xf>
    <xf numFmtId="169" fontId="14" fillId="0" borderId="15" xfId="44" applyNumberFormat="1" applyFont="1" applyFill="1" applyBorder="1" applyAlignment="1">
      <alignment vertical="center"/>
    </xf>
    <xf numFmtId="168" fontId="4" fillId="0" borderId="15" xfId="46" applyNumberFormat="1" applyFont="1" applyBorder="1" applyAlignment="1">
      <alignment vertical="center"/>
    </xf>
    <xf numFmtId="168" fontId="4" fillId="0" borderId="15" xfId="46" applyNumberFormat="1" applyFont="1" applyFill="1" applyBorder="1" applyAlignment="1">
      <alignment vertical="center"/>
    </xf>
    <xf numFmtId="43" fontId="4" fillId="0" borderId="13" xfId="46" applyNumberFormat="1" applyFont="1" applyBorder="1" applyAlignment="1">
      <alignment vertical="center"/>
    </xf>
    <xf numFmtId="43" fontId="4" fillId="0" borderId="13" xfId="46" applyNumberFormat="1" applyFont="1" applyFill="1" applyBorder="1" applyAlignment="1">
      <alignment vertical="center"/>
    </xf>
    <xf numFmtId="168" fontId="14" fillId="0" borderId="13" xfId="46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68" fontId="14" fillId="0" borderId="13" xfId="46" applyNumberFormat="1" applyFont="1" applyFill="1" applyBorder="1" applyAlignment="1">
      <alignment vertical="center"/>
    </xf>
    <xf numFmtId="15" fontId="8" fillId="0" borderId="0" xfId="0" applyNumberFormat="1" applyFont="1" applyFill="1" applyAlignment="1" quotePrefix="1">
      <alignment horizontal="center"/>
    </xf>
    <xf numFmtId="0" fontId="14" fillId="0" borderId="0" xfId="0" applyFont="1" applyAlignment="1">
      <alignment horizontal="left" vertical="center" indent="1"/>
    </xf>
    <xf numFmtId="168" fontId="14" fillId="0" borderId="0" xfId="46" applyNumberFormat="1" applyFont="1" applyBorder="1" applyAlignment="1">
      <alignment vertical="center"/>
    </xf>
    <xf numFmtId="172" fontId="14" fillId="0" borderId="0" xfId="46" applyNumberFormat="1" applyFont="1" applyFill="1" applyBorder="1" applyAlignment="1">
      <alignment vertical="center"/>
    </xf>
    <xf numFmtId="172" fontId="4" fillId="0" borderId="0" xfId="46" applyNumberFormat="1" applyFont="1" applyFill="1" applyAlignment="1">
      <alignment vertical="center"/>
    </xf>
    <xf numFmtId="169" fontId="14" fillId="0" borderId="0" xfId="47" applyNumberFormat="1" applyFont="1" applyBorder="1" applyAlignment="1">
      <alignment vertical="center"/>
    </xf>
    <xf numFmtId="43" fontId="14" fillId="0" borderId="0" xfId="46" applyFont="1" applyBorder="1" applyAlignment="1">
      <alignment vertical="center"/>
    </xf>
    <xf numFmtId="169" fontId="14" fillId="0" borderId="0" xfId="46" applyNumberFormat="1" applyFont="1" applyFill="1" applyAlignment="1">
      <alignment vertical="center"/>
    </xf>
    <xf numFmtId="172" fontId="14" fillId="0" borderId="0" xfId="46" applyNumberFormat="1" applyFont="1" applyBorder="1" applyAlignment="1">
      <alignment vertical="center"/>
    </xf>
    <xf numFmtId="168" fontId="14" fillId="0" borderId="11" xfId="46" applyNumberFormat="1" applyFont="1" applyBorder="1" applyAlignment="1">
      <alignment vertical="center"/>
    </xf>
    <xf numFmtId="169" fontId="14" fillId="0" borderId="11" xfId="46" applyNumberFormat="1" applyFont="1" applyFill="1" applyBorder="1" applyAlignment="1">
      <alignment vertical="center"/>
    </xf>
    <xf numFmtId="172" fontId="14" fillId="0" borderId="11" xfId="46" applyNumberFormat="1" applyFont="1" applyBorder="1" applyAlignment="1">
      <alignment vertical="center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Continuous" vertical="center"/>
    </xf>
    <xf numFmtId="0" fontId="8" fillId="0" borderId="11" xfId="6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15" fontId="12" fillId="0" borderId="11" xfId="0" applyNumberFormat="1" applyFont="1" applyBorder="1" applyAlignment="1">
      <alignment horizontal="center"/>
    </xf>
    <xf numFmtId="0" fontId="12" fillId="0" borderId="0" xfId="0" applyFont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21" customHeight="1"/>
  <cols>
    <col min="1" max="1" width="52.71093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7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7" customWidth="1"/>
    <col min="10" max="10" width="8.140625" style="1" customWidth="1"/>
    <col min="11" max="16384" width="9.140625" style="1" customWidth="1"/>
  </cols>
  <sheetData>
    <row r="1" spans="1:9" ht="21" customHeight="1">
      <c r="A1" s="112" t="s">
        <v>0</v>
      </c>
      <c r="B1" s="3"/>
      <c r="C1" s="3"/>
      <c r="D1" s="3"/>
      <c r="E1" s="28"/>
      <c r="F1" s="3"/>
      <c r="G1" s="3"/>
      <c r="H1" s="4"/>
      <c r="I1" s="9"/>
    </row>
    <row r="2" spans="1:9" ht="21" customHeight="1">
      <c r="A2" s="112" t="s">
        <v>54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113" t="s">
        <v>58</v>
      </c>
      <c r="B3" s="5"/>
      <c r="C3" s="5"/>
      <c r="D3" s="5"/>
      <c r="E3" s="29"/>
      <c r="F3" s="6"/>
      <c r="G3" s="6"/>
      <c r="H3" s="3"/>
      <c r="I3" s="28"/>
    </row>
    <row r="4" spans="1:9" ht="21" customHeight="1">
      <c r="A4" s="113" t="s">
        <v>51</v>
      </c>
      <c r="B4" s="5"/>
      <c r="C4" s="5"/>
      <c r="D4" s="5"/>
      <c r="E4" s="29"/>
      <c r="F4" s="6"/>
      <c r="G4" s="6"/>
      <c r="H4" s="3"/>
      <c r="I4" s="28"/>
    </row>
    <row r="5" spans="1:9" ht="21" customHeight="1">
      <c r="A5" s="7"/>
      <c r="B5" s="7"/>
      <c r="C5" s="7"/>
      <c r="D5" s="7"/>
      <c r="E5" s="30"/>
      <c r="F5" s="8"/>
      <c r="G5" s="8"/>
      <c r="H5" s="49" t="s">
        <v>17</v>
      </c>
      <c r="I5" s="9"/>
    </row>
    <row r="6" spans="1:9" ht="21" customHeight="1">
      <c r="A6" s="4"/>
      <c r="B6" s="114" t="s">
        <v>1</v>
      </c>
      <c r="C6" s="114"/>
      <c r="D6" s="114"/>
      <c r="E6" s="114"/>
      <c r="F6" s="114" t="s">
        <v>32</v>
      </c>
      <c r="G6" s="114"/>
      <c r="H6" s="114"/>
      <c r="I6" s="114"/>
    </row>
    <row r="7" spans="2:9" ht="21" customHeight="1">
      <c r="B7" s="10">
        <v>2019</v>
      </c>
      <c r="C7" s="50"/>
      <c r="D7" s="10">
        <v>2018</v>
      </c>
      <c r="E7" s="31"/>
      <c r="F7" s="10">
        <v>2019</v>
      </c>
      <c r="G7" s="50"/>
      <c r="H7" s="10">
        <v>2018</v>
      </c>
      <c r="I7" s="31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58090112</v>
      </c>
      <c r="C9" s="11"/>
      <c r="D9" s="2">
        <v>62394091</v>
      </c>
      <c r="E9" s="19"/>
      <c r="F9" s="2">
        <v>58012561</v>
      </c>
      <c r="G9" s="13"/>
      <c r="H9" s="2">
        <v>62329288</v>
      </c>
      <c r="I9" s="19"/>
    </row>
    <row r="10" spans="1:9" ht="21" customHeight="1">
      <c r="A10" s="14" t="s">
        <v>33</v>
      </c>
      <c r="B10" s="2">
        <v>472349351</v>
      </c>
      <c r="C10" s="14"/>
      <c r="D10" s="2">
        <v>450699724</v>
      </c>
      <c r="E10" s="19"/>
      <c r="F10" s="2">
        <v>442584108</v>
      </c>
      <c r="G10" s="13"/>
      <c r="H10" s="2">
        <v>404378243</v>
      </c>
      <c r="I10" s="19"/>
    </row>
    <row r="11" spans="1:9" ht="21" customHeight="1">
      <c r="A11" s="23" t="s">
        <v>21</v>
      </c>
      <c r="B11" s="2">
        <v>49807012</v>
      </c>
      <c r="C11" s="23"/>
      <c r="D11" s="2">
        <v>28649605</v>
      </c>
      <c r="E11" s="19"/>
      <c r="F11" s="2">
        <v>49687316</v>
      </c>
      <c r="G11" s="13"/>
      <c r="H11" s="2">
        <v>28334423</v>
      </c>
      <c r="I11" s="19"/>
    </row>
    <row r="12" spans="1:9" ht="21" customHeight="1">
      <c r="A12" s="23" t="s">
        <v>22</v>
      </c>
      <c r="B12" s="2">
        <v>647696626</v>
      </c>
      <c r="C12" s="23"/>
      <c r="D12" s="2">
        <v>556787522</v>
      </c>
      <c r="E12" s="19"/>
      <c r="F12" s="2">
        <v>610535400</v>
      </c>
      <c r="G12" s="13"/>
      <c r="H12" s="2">
        <v>525694808</v>
      </c>
      <c r="I12" s="19"/>
    </row>
    <row r="13" spans="1:9" ht="21" customHeight="1">
      <c r="A13" s="23" t="s">
        <v>34</v>
      </c>
      <c r="B13" s="2">
        <v>1737450</v>
      </c>
      <c r="C13" s="23"/>
      <c r="D13" s="2">
        <v>1607844</v>
      </c>
      <c r="E13" s="19"/>
      <c r="F13" s="2">
        <v>38414900</v>
      </c>
      <c r="G13" s="13"/>
      <c r="H13" s="2">
        <v>37290633</v>
      </c>
      <c r="I13" s="19"/>
    </row>
    <row r="14" spans="1:9" ht="21" customHeight="1">
      <c r="A14" s="23" t="s">
        <v>23</v>
      </c>
      <c r="B14" s="38"/>
      <c r="C14" s="23"/>
      <c r="D14" s="38"/>
      <c r="E14" s="19"/>
      <c r="F14" s="2"/>
      <c r="G14" s="13"/>
      <c r="I14" s="19"/>
    </row>
    <row r="15" spans="1:9" ht="21" customHeight="1">
      <c r="A15" s="35" t="s">
        <v>49</v>
      </c>
      <c r="B15" s="39"/>
      <c r="C15" s="35"/>
      <c r="D15" s="39"/>
      <c r="E15" s="19"/>
      <c r="G15" s="13"/>
      <c r="I15" s="19"/>
    </row>
    <row r="16" spans="1:11" ht="21" customHeight="1">
      <c r="A16" s="15" t="s">
        <v>24</v>
      </c>
      <c r="B16" s="12">
        <v>2061834834</v>
      </c>
      <c r="C16" s="15"/>
      <c r="D16" s="12">
        <v>2083702949</v>
      </c>
      <c r="E16" s="19"/>
      <c r="F16" s="2">
        <v>2003587326</v>
      </c>
      <c r="G16" s="13"/>
      <c r="H16" s="2">
        <v>2026148551</v>
      </c>
      <c r="I16" s="19"/>
      <c r="J16" s="51"/>
      <c r="K16" s="47"/>
    </row>
    <row r="17" spans="1:11" ht="21" customHeight="1">
      <c r="A17" s="15" t="s">
        <v>45</v>
      </c>
      <c r="B17" s="12">
        <v>4013148</v>
      </c>
      <c r="C17" s="15"/>
      <c r="D17" s="12">
        <v>5623746</v>
      </c>
      <c r="F17" s="2">
        <v>3894040</v>
      </c>
      <c r="H17" s="2">
        <v>5487524</v>
      </c>
      <c r="J17" s="51"/>
      <c r="K17" s="47"/>
    </row>
    <row r="18" spans="1:11" ht="21" customHeight="1">
      <c r="A18" s="18" t="s">
        <v>46</v>
      </c>
      <c r="B18" s="41">
        <f>SUM(B16:B17)</f>
        <v>2065847982</v>
      </c>
      <c r="C18" s="18"/>
      <c r="D18" s="41">
        <f>SUM(D16:D17)</f>
        <v>2089326695</v>
      </c>
      <c r="E18" s="19"/>
      <c r="F18" s="41">
        <f>SUM(F16:F17)</f>
        <v>2007481366</v>
      </c>
      <c r="G18" s="25"/>
      <c r="H18" s="41">
        <f>SUM(H16:H17)</f>
        <v>2031636075</v>
      </c>
      <c r="I18" s="19"/>
      <c r="J18" s="51"/>
      <c r="K18" s="47"/>
    </row>
    <row r="19" spans="1:11" ht="21" customHeight="1">
      <c r="A19" s="36" t="s">
        <v>41</v>
      </c>
      <c r="B19" s="12">
        <v>-525909</v>
      </c>
      <c r="C19" s="36"/>
      <c r="D19" s="12">
        <v>-542891</v>
      </c>
      <c r="E19" s="19"/>
      <c r="F19" s="12">
        <v>-503999</v>
      </c>
      <c r="G19" s="13"/>
      <c r="H19" s="12">
        <v>-499799</v>
      </c>
      <c r="I19" s="19"/>
      <c r="J19" s="51"/>
      <c r="K19" s="47"/>
    </row>
    <row r="20" spans="1:11" ht="21" customHeight="1">
      <c r="A20" s="36" t="s">
        <v>42</v>
      </c>
      <c r="B20" s="12">
        <v>-167765534</v>
      </c>
      <c r="C20" s="36"/>
      <c r="D20" s="12">
        <v>-147588430</v>
      </c>
      <c r="E20" s="19"/>
      <c r="F20" s="12">
        <v>-163745374</v>
      </c>
      <c r="G20" s="25"/>
      <c r="H20" s="12">
        <v>-144326155</v>
      </c>
      <c r="I20" s="19"/>
      <c r="J20" s="51"/>
      <c r="K20" s="47"/>
    </row>
    <row r="21" spans="1:11" ht="21" customHeight="1">
      <c r="A21" s="36" t="s">
        <v>43</v>
      </c>
      <c r="B21" s="12">
        <v>-6510258</v>
      </c>
      <c r="C21" s="36"/>
      <c r="D21" s="12">
        <v>-5414669</v>
      </c>
      <c r="E21" s="19"/>
      <c r="F21" s="12">
        <v>-6510258</v>
      </c>
      <c r="G21" s="13"/>
      <c r="H21" s="12">
        <v>-5414669</v>
      </c>
      <c r="I21" s="19"/>
      <c r="J21" s="51"/>
      <c r="K21" s="47"/>
    </row>
    <row r="22" spans="1:11" ht="21" customHeight="1">
      <c r="A22" s="18" t="s">
        <v>47</v>
      </c>
      <c r="B22" s="42">
        <f>B18+B19+B20+B21</f>
        <v>1891046281</v>
      </c>
      <c r="C22" s="18"/>
      <c r="D22" s="42">
        <f>D18+D19+D20+D21</f>
        <v>1935780705</v>
      </c>
      <c r="E22" s="19"/>
      <c r="F22" s="42">
        <f>F18+F19+F20+F21</f>
        <v>1836721735</v>
      </c>
      <c r="G22" s="13"/>
      <c r="H22" s="42">
        <f>H18+H19+H20+H21</f>
        <v>1881395452</v>
      </c>
      <c r="I22" s="19"/>
      <c r="J22" s="51"/>
      <c r="K22" s="47"/>
    </row>
    <row r="23" spans="1:9" ht="21" customHeight="1">
      <c r="A23" s="23" t="s">
        <v>55</v>
      </c>
      <c r="B23" s="19">
        <v>1626872</v>
      </c>
      <c r="C23" s="23"/>
      <c r="D23" s="19">
        <v>1577698</v>
      </c>
      <c r="E23" s="19"/>
      <c r="F23" s="27">
        <v>103722</v>
      </c>
      <c r="G23" s="25"/>
      <c r="H23" s="27">
        <v>87709</v>
      </c>
      <c r="I23" s="19"/>
    </row>
    <row r="24" spans="1:8" ht="21" customHeight="1">
      <c r="A24" s="23" t="s">
        <v>25</v>
      </c>
      <c r="B24" s="19">
        <v>9362849</v>
      </c>
      <c r="C24" s="23"/>
      <c r="D24" s="19">
        <v>10603892</v>
      </c>
      <c r="F24" s="27">
        <v>8368141</v>
      </c>
      <c r="H24" s="27">
        <v>8742836</v>
      </c>
    </row>
    <row r="25" spans="1:9" ht="21" customHeight="1">
      <c r="A25" s="23" t="s">
        <v>3</v>
      </c>
      <c r="B25" s="19">
        <v>40753955</v>
      </c>
      <c r="C25" s="23"/>
      <c r="D25" s="19">
        <v>42567441</v>
      </c>
      <c r="E25" s="19"/>
      <c r="F25" s="27">
        <v>39504853</v>
      </c>
      <c r="G25" s="13"/>
      <c r="H25" s="27">
        <v>41180182</v>
      </c>
      <c r="I25" s="19"/>
    </row>
    <row r="26" spans="1:9" ht="21" customHeight="1">
      <c r="A26" s="23" t="s">
        <v>26</v>
      </c>
      <c r="B26" s="19">
        <v>1760117</v>
      </c>
      <c r="C26" s="23"/>
      <c r="D26" s="19">
        <v>1080011</v>
      </c>
      <c r="E26" s="19"/>
      <c r="F26" s="27">
        <v>1673358</v>
      </c>
      <c r="G26" s="13"/>
      <c r="H26" s="27">
        <v>990727</v>
      </c>
      <c r="I26" s="19"/>
    </row>
    <row r="27" spans="1:9" ht="21" customHeight="1">
      <c r="A27" s="23" t="s">
        <v>52</v>
      </c>
      <c r="B27" s="19">
        <v>4542443</v>
      </c>
      <c r="C27" s="23"/>
      <c r="D27" s="19">
        <v>4091264</v>
      </c>
      <c r="E27" s="19"/>
      <c r="F27" s="27">
        <v>3360374</v>
      </c>
      <c r="G27" s="13"/>
      <c r="H27" s="27">
        <v>2947919</v>
      </c>
      <c r="I27" s="19"/>
    </row>
    <row r="28" spans="1:9" ht="21" customHeight="1">
      <c r="A28" s="23" t="s">
        <v>57</v>
      </c>
      <c r="B28" s="19">
        <v>17506277</v>
      </c>
      <c r="C28" s="23"/>
      <c r="D28" s="19">
        <v>3324390</v>
      </c>
      <c r="E28" s="19"/>
      <c r="F28" s="27">
        <v>17419107</v>
      </c>
      <c r="G28" s="13"/>
      <c r="H28" s="27">
        <v>3149620</v>
      </c>
      <c r="I28" s="19"/>
    </row>
    <row r="29" spans="1:9" ht="21" customHeight="1">
      <c r="A29" s="23" t="s">
        <v>4</v>
      </c>
      <c r="B29" s="19">
        <v>20463750</v>
      </c>
      <c r="C29" s="23"/>
      <c r="D29" s="19">
        <v>17586037</v>
      </c>
      <c r="E29" s="19"/>
      <c r="F29" s="27">
        <v>16975764</v>
      </c>
      <c r="G29" s="13"/>
      <c r="H29" s="27">
        <v>11720218</v>
      </c>
      <c r="I29" s="19"/>
    </row>
    <row r="30" spans="1:9" ht="21" customHeight="1" thickBot="1">
      <c r="A30" s="21" t="s">
        <v>5</v>
      </c>
      <c r="B30" s="43">
        <f>B9+B10+B11+B12+B13+B22+B23+B24+B25+B26+B27+B29+B28</f>
        <v>3216743095</v>
      </c>
      <c r="C30" s="19"/>
      <c r="D30" s="43">
        <f>D9+D10+D11+D12+D13+D22+D23+D24+D25+D26+D27+D29+D28</f>
        <v>3116750224</v>
      </c>
      <c r="E30" s="19"/>
      <c r="F30" s="43">
        <f>F9+F10+F11+F12+F13+F22+F23+F24+F25+F26+F27+F29+F28</f>
        <v>3123361339</v>
      </c>
      <c r="G30" s="13"/>
      <c r="H30" s="43">
        <f>H9+H10+H11+H12+H13+H22+H23+H24+H25+H26+H27+H29+H28</f>
        <v>3008242058</v>
      </c>
      <c r="I30" s="19"/>
    </row>
    <row r="31" spans="2:9" ht="21" customHeight="1" thickTop="1">
      <c r="B31" s="2"/>
      <c r="D31" s="2"/>
      <c r="E31" s="19"/>
      <c r="F31" s="2"/>
      <c r="G31" s="13"/>
      <c r="I31" s="19"/>
    </row>
    <row r="32" spans="2:9" ht="21" customHeight="1">
      <c r="B32" s="2"/>
      <c r="C32" s="2"/>
      <c r="D32" s="2"/>
      <c r="E32" s="2"/>
      <c r="F32" s="2"/>
      <c r="G32" s="2"/>
      <c r="I32" s="19"/>
    </row>
    <row r="33" spans="2:9" ht="21" customHeight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1:9" ht="21" customHeight="1">
      <c r="A45" s="10" t="s">
        <v>7</v>
      </c>
      <c r="B45" s="44"/>
      <c r="C45" s="10"/>
      <c r="D45" s="44"/>
      <c r="E45" s="19"/>
      <c r="F45" s="2"/>
      <c r="G45" s="13"/>
      <c r="I45" s="19"/>
    </row>
    <row r="46" spans="1:9" ht="21" customHeight="1">
      <c r="A46" s="14" t="s">
        <v>8</v>
      </c>
      <c r="B46" s="12">
        <v>2370792167</v>
      </c>
      <c r="C46" s="14"/>
      <c r="D46" s="12">
        <v>2326469540</v>
      </c>
      <c r="E46" s="19"/>
      <c r="F46" s="2">
        <v>2316034607</v>
      </c>
      <c r="G46" s="13"/>
      <c r="H46" s="2">
        <v>2262490378</v>
      </c>
      <c r="I46" s="19"/>
    </row>
    <row r="47" spans="1:9" ht="21" customHeight="1">
      <c r="A47" s="11" t="s">
        <v>56</v>
      </c>
      <c r="B47" s="12">
        <v>134346323</v>
      </c>
      <c r="C47" s="11"/>
      <c r="D47" s="12">
        <v>136862124</v>
      </c>
      <c r="E47" s="19"/>
      <c r="F47" s="2">
        <v>129277274</v>
      </c>
      <c r="G47" s="13"/>
      <c r="H47" s="2">
        <v>128394405</v>
      </c>
      <c r="I47" s="19"/>
    </row>
    <row r="48" spans="1:9" ht="21" customHeight="1">
      <c r="A48" s="11" t="s">
        <v>35</v>
      </c>
      <c r="B48" s="12">
        <v>5523288</v>
      </c>
      <c r="C48" s="11"/>
      <c r="D48" s="12">
        <v>7223141</v>
      </c>
      <c r="E48" s="19"/>
      <c r="F48" s="2">
        <v>5488403</v>
      </c>
      <c r="G48" s="13"/>
      <c r="H48" s="2">
        <v>7199386</v>
      </c>
      <c r="I48" s="19"/>
    </row>
    <row r="49" spans="1:9" ht="21" customHeight="1">
      <c r="A49" s="11" t="s">
        <v>27</v>
      </c>
      <c r="B49" s="12">
        <v>37837421</v>
      </c>
      <c r="C49" s="11"/>
      <c r="D49" s="12">
        <v>22338039</v>
      </c>
      <c r="E49" s="19"/>
      <c r="F49" s="2">
        <v>37370815</v>
      </c>
      <c r="G49" s="13"/>
      <c r="H49" s="2">
        <v>21854408</v>
      </c>
      <c r="I49" s="19"/>
    </row>
    <row r="50" spans="1:9" ht="21" customHeight="1">
      <c r="A50" s="11" t="s">
        <v>28</v>
      </c>
      <c r="B50" s="12">
        <v>144680567</v>
      </c>
      <c r="C50" s="11"/>
      <c r="D50" s="12">
        <v>116348334</v>
      </c>
      <c r="E50" s="19"/>
      <c r="F50" s="2">
        <v>144315507</v>
      </c>
      <c r="G50" s="13"/>
      <c r="H50" s="2">
        <v>116221332</v>
      </c>
      <c r="I50" s="19"/>
    </row>
    <row r="51" spans="1:9" ht="21" customHeight="1">
      <c r="A51" s="11" t="s">
        <v>36</v>
      </c>
      <c r="B51" s="2">
        <v>1626872</v>
      </c>
      <c r="C51" s="11"/>
      <c r="D51" s="2">
        <v>1577698</v>
      </c>
      <c r="E51" s="19"/>
      <c r="F51" s="2">
        <v>103722</v>
      </c>
      <c r="G51" s="13"/>
      <c r="H51" s="2">
        <v>87709</v>
      </c>
      <c r="I51" s="19"/>
    </row>
    <row r="52" spans="1:9" ht="21" customHeight="1">
      <c r="A52" s="11" t="s">
        <v>37</v>
      </c>
      <c r="B52" s="12">
        <v>18701528</v>
      </c>
      <c r="C52" s="11"/>
      <c r="D52" s="12">
        <v>16518913</v>
      </c>
      <c r="E52" s="19"/>
      <c r="F52" s="2">
        <v>18428103</v>
      </c>
      <c r="G52" s="13"/>
      <c r="H52" s="2">
        <v>16311378</v>
      </c>
      <c r="I52" s="19"/>
    </row>
    <row r="53" spans="1:9" ht="21" customHeight="1">
      <c r="A53" s="11" t="s">
        <v>53</v>
      </c>
      <c r="B53" s="2">
        <v>2364416</v>
      </c>
      <c r="C53" s="11"/>
      <c r="D53" s="12">
        <v>1399378</v>
      </c>
      <c r="E53" s="19"/>
      <c r="F53" s="2">
        <v>2158732</v>
      </c>
      <c r="G53" s="13"/>
      <c r="H53" s="2">
        <v>1187304</v>
      </c>
      <c r="I53" s="19"/>
    </row>
    <row r="54" spans="1:9" ht="21" customHeight="1">
      <c r="A54" s="11" t="s">
        <v>9</v>
      </c>
      <c r="B54" s="12">
        <v>72754204</v>
      </c>
      <c r="C54" s="11"/>
      <c r="D54" s="12">
        <v>74854166</v>
      </c>
      <c r="E54" s="19"/>
      <c r="F54" s="2">
        <v>51721099</v>
      </c>
      <c r="G54" s="13"/>
      <c r="H54" s="2">
        <v>52536301</v>
      </c>
      <c r="I54" s="19"/>
    </row>
    <row r="55" spans="1:9" ht="21" customHeight="1">
      <c r="A55" s="15" t="s">
        <v>10</v>
      </c>
      <c r="B55" s="42">
        <f>SUM(B46:B54)</f>
        <v>2788626786</v>
      </c>
      <c r="C55" s="15"/>
      <c r="D55" s="42">
        <f>SUM(D46:D54)</f>
        <v>2703591333</v>
      </c>
      <c r="E55" s="19"/>
      <c r="F55" s="42">
        <f>SUM(F46:F54)</f>
        <v>2704898262</v>
      </c>
      <c r="G55" s="13"/>
      <c r="H55" s="42">
        <f>SUM(H46:H54)</f>
        <v>2606282601</v>
      </c>
      <c r="I55" s="19"/>
    </row>
    <row r="56" spans="1:9" ht="21" customHeight="1">
      <c r="A56" s="15"/>
      <c r="B56" s="40"/>
      <c r="C56" s="15"/>
      <c r="D56" s="40"/>
      <c r="E56" s="19"/>
      <c r="F56" s="2"/>
      <c r="G56" s="13"/>
      <c r="I56" s="19"/>
    </row>
    <row r="57" spans="1:9" ht="21" customHeight="1">
      <c r="A57" s="11" t="s">
        <v>11</v>
      </c>
      <c r="B57" s="2"/>
      <c r="C57" s="2"/>
      <c r="D57" s="2"/>
      <c r="E57" s="2"/>
      <c r="F57" s="2"/>
      <c r="G57" s="2"/>
      <c r="I57" s="19"/>
    </row>
    <row r="58" spans="1:9" ht="21" customHeight="1">
      <c r="A58" s="14" t="s">
        <v>12</v>
      </c>
      <c r="B58" s="37"/>
      <c r="C58" s="14"/>
      <c r="D58" s="37"/>
      <c r="E58" s="19"/>
      <c r="F58" s="2"/>
      <c r="G58" s="13"/>
      <c r="I58" s="19"/>
    </row>
    <row r="59" spans="1:9" ht="21" customHeight="1">
      <c r="A59" s="15" t="s">
        <v>38</v>
      </c>
      <c r="B59" s="40"/>
      <c r="C59" s="15"/>
      <c r="D59" s="40"/>
      <c r="E59" s="19"/>
      <c r="F59" s="2"/>
      <c r="G59" s="13"/>
      <c r="I59" s="19"/>
    </row>
    <row r="60" spans="1:9" ht="21" customHeight="1" thickBot="1">
      <c r="A60" s="18" t="s">
        <v>48</v>
      </c>
      <c r="B60" s="45">
        <v>16550</v>
      </c>
      <c r="C60" s="18"/>
      <c r="D60" s="45">
        <v>16550</v>
      </c>
      <c r="E60" s="19"/>
      <c r="F60" s="45">
        <v>16550</v>
      </c>
      <c r="G60" s="13"/>
      <c r="H60" s="45">
        <v>16550</v>
      </c>
      <c r="I60" s="19"/>
    </row>
    <row r="61" spans="1:9" ht="21" customHeight="1" thickBot="1" thickTop="1">
      <c r="A61" s="18" t="s">
        <v>39</v>
      </c>
      <c r="B61" s="45">
        <v>39983450</v>
      </c>
      <c r="C61" s="18"/>
      <c r="D61" s="45">
        <v>39983450</v>
      </c>
      <c r="E61" s="19"/>
      <c r="F61" s="45">
        <v>39983450</v>
      </c>
      <c r="G61" s="13"/>
      <c r="H61" s="45">
        <v>39983450</v>
      </c>
      <c r="I61" s="19"/>
    </row>
    <row r="62" spans="1:9" ht="21" customHeight="1" thickTop="1">
      <c r="A62" s="15" t="s">
        <v>13</v>
      </c>
      <c r="B62" s="40"/>
      <c r="C62" s="15"/>
      <c r="D62" s="40"/>
      <c r="E62" s="19"/>
      <c r="F62" s="2"/>
      <c r="G62" s="13"/>
      <c r="I62" s="19"/>
    </row>
    <row r="63" spans="1:9" ht="21" customHeight="1">
      <c r="A63" s="18" t="s">
        <v>40</v>
      </c>
      <c r="B63" s="12">
        <v>19088429</v>
      </c>
      <c r="C63" s="18"/>
      <c r="D63" s="12">
        <v>19088429</v>
      </c>
      <c r="E63" s="19"/>
      <c r="F63" s="2">
        <v>19088429</v>
      </c>
      <c r="G63" s="13"/>
      <c r="H63" s="2">
        <v>19088429</v>
      </c>
      <c r="I63" s="19"/>
    </row>
    <row r="64" spans="1:9" ht="21" customHeight="1">
      <c r="A64" s="11" t="s">
        <v>50</v>
      </c>
      <c r="B64" s="12">
        <v>56346232</v>
      </c>
      <c r="C64" s="11"/>
      <c r="D64" s="12">
        <v>56346232</v>
      </c>
      <c r="E64" s="19"/>
      <c r="F64" s="2">
        <v>56346232</v>
      </c>
      <c r="G64" s="13"/>
      <c r="H64" s="2">
        <v>56346232</v>
      </c>
      <c r="I64" s="19"/>
    </row>
    <row r="65" spans="1:9" ht="21" customHeight="1">
      <c r="A65" s="11" t="s">
        <v>29</v>
      </c>
      <c r="B65" s="12">
        <v>34471457</v>
      </c>
      <c r="C65" s="11"/>
      <c r="D65" s="12">
        <v>42842767</v>
      </c>
      <c r="E65" s="19"/>
      <c r="F65" s="2">
        <v>40383596</v>
      </c>
      <c r="G65" s="13"/>
      <c r="H65" s="2">
        <v>46154541</v>
      </c>
      <c r="I65" s="19"/>
    </row>
    <row r="66" spans="1:9" ht="21" customHeight="1">
      <c r="A66" s="11" t="s">
        <v>14</v>
      </c>
      <c r="B66" s="2"/>
      <c r="C66" s="11"/>
      <c r="D66" s="2"/>
      <c r="E66" s="19"/>
      <c r="F66" s="2"/>
      <c r="G66" s="24"/>
      <c r="I66" s="19"/>
    </row>
    <row r="67" spans="1:9" ht="21" customHeight="1">
      <c r="A67" s="15" t="s">
        <v>15</v>
      </c>
      <c r="B67" s="40"/>
      <c r="C67" s="15"/>
      <c r="D67" s="40"/>
      <c r="E67" s="19"/>
      <c r="F67" s="2"/>
      <c r="I67" s="19"/>
    </row>
    <row r="68" spans="1:9" ht="21" customHeight="1">
      <c r="A68" s="18" t="s">
        <v>20</v>
      </c>
      <c r="B68" s="2">
        <v>24000000</v>
      </c>
      <c r="C68" s="16"/>
      <c r="D68" s="2">
        <v>23000000</v>
      </c>
      <c r="E68" s="19"/>
      <c r="F68" s="2">
        <v>24000000</v>
      </c>
      <c r="G68" s="13"/>
      <c r="H68" s="2">
        <v>23000000</v>
      </c>
      <c r="I68" s="19"/>
    </row>
    <row r="69" spans="1:9" ht="21" customHeight="1">
      <c r="A69" s="18" t="s">
        <v>19</v>
      </c>
      <c r="B69" s="2">
        <v>106500000</v>
      </c>
      <c r="C69" s="16"/>
      <c r="D69" s="2">
        <v>101500000</v>
      </c>
      <c r="E69" s="19"/>
      <c r="F69" s="2">
        <v>106500000</v>
      </c>
      <c r="G69" s="13"/>
      <c r="H69" s="2">
        <v>101500000</v>
      </c>
      <c r="I69" s="19"/>
    </row>
    <row r="70" spans="1:9" ht="21" customHeight="1">
      <c r="A70" s="15" t="s">
        <v>16</v>
      </c>
      <c r="B70" s="17">
        <v>187345092</v>
      </c>
      <c r="C70" s="15"/>
      <c r="D70" s="17">
        <v>170036820</v>
      </c>
      <c r="E70" s="19"/>
      <c r="F70" s="46">
        <v>172144820</v>
      </c>
      <c r="G70" s="13"/>
      <c r="H70" s="46">
        <v>155870255</v>
      </c>
      <c r="I70" s="19"/>
    </row>
    <row r="71" spans="1:9" ht="21" customHeight="1">
      <c r="A71" s="15" t="s">
        <v>44</v>
      </c>
      <c r="B71" s="2">
        <f>SUM(B63:B70)</f>
        <v>427751210</v>
      </c>
      <c r="C71" s="15"/>
      <c r="D71" s="2">
        <f>SUM(D63:D70)</f>
        <v>412814248</v>
      </c>
      <c r="E71" s="32"/>
      <c r="F71" s="2">
        <f>SUM(F63:F70)</f>
        <v>418463077</v>
      </c>
      <c r="G71" s="13"/>
      <c r="H71" s="2">
        <f>SUM(H63:H70)</f>
        <v>401959457</v>
      </c>
      <c r="I71" s="19"/>
    </row>
    <row r="72" spans="1:9" ht="21" customHeight="1">
      <c r="A72" s="11" t="s">
        <v>30</v>
      </c>
      <c r="B72" s="17">
        <v>365099</v>
      </c>
      <c r="C72" s="34"/>
      <c r="D72" s="17">
        <v>344643</v>
      </c>
      <c r="E72" s="19"/>
      <c r="F72" s="46">
        <v>0</v>
      </c>
      <c r="G72" s="13"/>
      <c r="H72" s="46">
        <v>0</v>
      </c>
      <c r="I72" s="33"/>
    </row>
    <row r="73" spans="1:9" ht="21" customHeight="1">
      <c r="A73" s="15" t="s">
        <v>18</v>
      </c>
      <c r="B73" s="20">
        <f>SUM(B71:B72)</f>
        <v>428116309</v>
      </c>
      <c r="C73" s="15"/>
      <c r="D73" s="20">
        <f>SUM(D71:D72)</f>
        <v>413158891</v>
      </c>
      <c r="E73" s="19"/>
      <c r="F73" s="42">
        <f>SUM(F71:F72)</f>
        <v>418463077</v>
      </c>
      <c r="G73" s="13"/>
      <c r="H73" s="42">
        <f>SUM(H71:H72)</f>
        <v>401959457</v>
      </c>
      <c r="I73" s="19"/>
    </row>
    <row r="74" spans="1:9" ht="21" customHeight="1" thickBot="1">
      <c r="A74" s="22" t="s">
        <v>31</v>
      </c>
      <c r="B74" s="26">
        <f>+B55+B73</f>
        <v>3216743095</v>
      </c>
      <c r="C74" s="22"/>
      <c r="D74" s="26">
        <f>+D55+D73</f>
        <v>3116750224</v>
      </c>
      <c r="E74" s="19"/>
      <c r="F74" s="45">
        <f>+F55+F73</f>
        <v>3123361339</v>
      </c>
      <c r="G74" s="13"/>
      <c r="H74" s="45">
        <f>+H55+H73</f>
        <v>3008242058</v>
      </c>
      <c r="I74" s="19"/>
    </row>
    <row r="75" spans="2:8" ht="21" customHeight="1" thickTop="1">
      <c r="B75" s="47"/>
      <c r="C75" s="47"/>
      <c r="D75" s="47"/>
      <c r="E75" s="47"/>
      <c r="F75" s="47"/>
      <c r="G75" s="47"/>
      <c r="H75" s="47"/>
    </row>
    <row r="76" spans="1:8" ht="21" customHeight="1">
      <c r="A76" s="48"/>
      <c r="B76" s="47"/>
      <c r="D76" s="47"/>
      <c r="E76" s="47"/>
      <c r="F76" s="47"/>
      <c r="G76" s="47"/>
      <c r="H76" s="47"/>
    </row>
    <row r="77" spans="2:8" ht="21" customHeight="1">
      <c r="B77" s="47"/>
      <c r="D77" s="47"/>
      <c r="F77" s="47"/>
      <c r="H77" s="47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84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="90" zoomScaleNormal="90" zoomScalePageLayoutView="0" workbookViewId="0" topLeftCell="A1">
      <pane xSplit="6" ySplit="8" topLeftCell="G9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A1" sqref="A1:Q1"/>
    </sheetView>
  </sheetViews>
  <sheetFormatPr defaultColWidth="9.140625" defaultRowHeight="12.75"/>
  <cols>
    <col min="1" max="1" width="0.42578125" style="55" customWidth="1"/>
    <col min="2" max="5" width="1.7109375" style="55" customWidth="1"/>
    <col min="6" max="6" width="47.140625" style="55" customWidth="1"/>
    <col min="7" max="7" width="15.00390625" style="67" customWidth="1"/>
    <col min="8" max="8" width="1.7109375" style="55" customWidth="1"/>
    <col min="9" max="9" width="14.421875" style="67" customWidth="1"/>
    <col min="10" max="10" width="1.7109375" style="55" customWidth="1"/>
    <col min="11" max="11" width="14.28125" style="55" customWidth="1"/>
    <col min="12" max="12" width="1.7109375" style="55" customWidth="1"/>
    <col min="13" max="13" width="14.57421875" style="68" customWidth="1"/>
    <col min="14" max="14" width="1.7109375" style="55" customWidth="1"/>
    <col min="15" max="15" width="13.8515625" style="67" customWidth="1"/>
    <col min="16" max="16" width="1.7109375" style="55" customWidth="1"/>
    <col min="17" max="17" width="15.28125" style="55" customWidth="1"/>
    <col min="18" max="18" width="14.28125" style="60" bestFit="1" customWidth="1"/>
    <col min="19" max="19" width="9.140625" style="61" customWidth="1"/>
    <col min="20" max="16384" width="9.140625" style="55" customWidth="1"/>
  </cols>
  <sheetData>
    <row r="1" spans="1:20" ht="21" customHeight="1">
      <c r="A1" s="115" t="s">
        <v>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52"/>
      <c r="S1" s="53"/>
      <c r="T1" s="54"/>
    </row>
    <row r="2" spans="1:20" ht="21" customHeight="1">
      <c r="A2" s="115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52"/>
      <c r="S2" s="53"/>
      <c r="T2" s="54"/>
    </row>
    <row r="3" spans="1:20" ht="21" customHeight="1">
      <c r="A3" s="115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52"/>
      <c r="S3" s="53"/>
      <c r="T3" s="54"/>
    </row>
    <row r="4" spans="1:20" ht="21" customHeight="1">
      <c r="A4" s="115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52"/>
      <c r="S4" s="53"/>
      <c r="T4" s="54"/>
    </row>
    <row r="5" spans="7:17" ht="18.75" customHeight="1">
      <c r="G5" s="56"/>
      <c r="I5" s="56"/>
      <c r="M5" s="57"/>
      <c r="N5" s="58"/>
      <c r="O5" s="56"/>
      <c r="P5" s="58"/>
      <c r="Q5" s="59" t="s">
        <v>17</v>
      </c>
    </row>
    <row r="6" spans="7:17" ht="18.75" customHeight="1">
      <c r="G6" s="116" t="s">
        <v>1</v>
      </c>
      <c r="H6" s="116"/>
      <c r="I6" s="116"/>
      <c r="J6" s="116"/>
      <c r="K6" s="116"/>
      <c r="L6" s="62"/>
      <c r="M6" s="116" t="s">
        <v>32</v>
      </c>
      <c r="N6" s="116"/>
      <c r="O6" s="116"/>
      <c r="P6" s="116"/>
      <c r="Q6" s="116"/>
    </row>
    <row r="7" spans="7:17" ht="18.75" customHeight="1">
      <c r="G7" s="63" t="s">
        <v>62</v>
      </c>
      <c r="H7" s="64"/>
      <c r="I7" s="63" t="s">
        <v>63</v>
      </c>
      <c r="J7" s="64"/>
      <c r="K7" s="63" t="s">
        <v>64</v>
      </c>
      <c r="M7" s="63" t="s">
        <v>62</v>
      </c>
      <c r="N7" s="64"/>
      <c r="O7" s="63" t="s">
        <v>63</v>
      </c>
      <c r="P7" s="64"/>
      <c r="Q7" s="63" t="s">
        <v>64</v>
      </c>
    </row>
    <row r="8" spans="7:17" ht="13.5" customHeight="1">
      <c r="G8" s="65"/>
      <c r="H8" s="64"/>
      <c r="I8" s="65"/>
      <c r="J8" s="64"/>
      <c r="K8" s="65"/>
      <c r="M8" s="66"/>
      <c r="N8" s="64"/>
      <c r="O8" s="66"/>
      <c r="P8" s="64"/>
      <c r="Q8" s="66"/>
    </row>
    <row r="9" spans="11:17" ht="12.75" customHeight="1">
      <c r="K9" s="67"/>
      <c r="O9" s="68"/>
      <c r="Q9" s="68"/>
    </row>
    <row r="10" spans="11:17" ht="7.5" customHeight="1">
      <c r="K10" s="67"/>
      <c r="O10" s="68"/>
      <c r="Q10" s="68"/>
    </row>
    <row r="11" spans="1:17" ht="19.5" customHeight="1">
      <c r="A11" s="55" t="s">
        <v>65</v>
      </c>
      <c r="G11" s="69">
        <v>27714685</v>
      </c>
      <c r="I11" s="69">
        <v>28470873</v>
      </c>
      <c r="K11" s="69">
        <v>28508818</v>
      </c>
      <c r="M11" s="70">
        <v>26674779</v>
      </c>
      <c r="O11" s="70">
        <v>27403026</v>
      </c>
      <c r="Q11" s="70">
        <v>27267748</v>
      </c>
    </row>
    <row r="12" spans="1:17" ht="19.5" customHeight="1">
      <c r="A12" s="55" t="s">
        <v>66</v>
      </c>
      <c r="G12" s="69">
        <v>10521522</v>
      </c>
      <c r="I12" s="69">
        <v>10527353</v>
      </c>
      <c r="K12" s="69">
        <v>10085986</v>
      </c>
      <c r="L12" s="71"/>
      <c r="M12" s="70">
        <v>10158095</v>
      </c>
      <c r="O12" s="70">
        <v>10136634</v>
      </c>
      <c r="Q12" s="70">
        <v>9584473</v>
      </c>
    </row>
    <row r="13" spans="3:17" ht="19.5" customHeight="1">
      <c r="C13" s="55" t="s">
        <v>67</v>
      </c>
      <c r="G13" s="72">
        <f>G11-G12</f>
        <v>17193163</v>
      </c>
      <c r="I13" s="72">
        <f>I11-I12</f>
        <v>17943520</v>
      </c>
      <c r="K13" s="72">
        <f>K11-K12</f>
        <v>18422832</v>
      </c>
      <c r="M13" s="73">
        <f>M11-M12</f>
        <v>16516684</v>
      </c>
      <c r="O13" s="73">
        <f>O11-O12</f>
        <v>17266392</v>
      </c>
      <c r="Q13" s="73">
        <f>Q11-Q12</f>
        <v>17683275</v>
      </c>
    </row>
    <row r="14" spans="1:17" ht="19.5" customHeight="1">
      <c r="A14" s="55" t="s">
        <v>68</v>
      </c>
      <c r="G14" s="69">
        <v>11075688</v>
      </c>
      <c r="I14" s="69">
        <v>9477583</v>
      </c>
      <c r="K14" s="69">
        <v>9706672</v>
      </c>
      <c r="M14" s="70">
        <v>9327465</v>
      </c>
      <c r="O14" s="70">
        <v>8153844</v>
      </c>
      <c r="Q14" s="70">
        <v>8409103</v>
      </c>
    </row>
    <row r="15" spans="1:17" ht="19.5" customHeight="1">
      <c r="A15" s="55" t="s">
        <v>69</v>
      </c>
      <c r="G15" s="69">
        <v>2890282</v>
      </c>
      <c r="I15" s="69">
        <v>2613880</v>
      </c>
      <c r="K15" s="69">
        <v>2637097</v>
      </c>
      <c r="M15" s="70">
        <v>2847676</v>
      </c>
      <c r="O15" s="70">
        <v>2564889</v>
      </c>
      <c r="Q15" s="70">
        <v>2593686</v>
      </c>
    </row>
    <row r="16" spans="3:17" ht="19.5" customHeight="1">
      <c r="C16" s="55" t="s">
        <v>70</v>
      </c>
      <c r="G16" s="72">
        <f>G14-G15</f>
        <v>8185406</v>
      </c>
      <c r="I16" s="72">
        <f>I14-I15</f>
        <v>6863703</v>
      </c>
      <c r="K16" s="72">
        <f>K14-K15</f>
        <v>7069575</v>
      </c>
      <c r="M16" s="73">
        <f>M14-M15</f>
        <v>6479789</v>
      </c>
      <c r="O16" s="73">
        <f>O14-O15</f>
        <v>5588955</v>
      </c>
      <c r="Q16" s="73">
        <f>Q14-Q15</f>
        <v>5815417</v>
      </c>
    </row>
    <row r="17" spans="1:17" ht="19.5" customHeight="1">
      <c r="A17" s="55" t="s">
        <v>71</v>
      </c>
      <c r="G17" s="74">
        <v>2172316</v>
      </c>
      <c r="I17" s="74">
        <v>2051965</v>
      </c>
      <c r="K17" s="74">
        <v>2074126</v>
      </c>
      <c r="M17" s="75">
        <v>2033755</v>
      </c>
      <c r="O17" s="75">
        <v>1836623</v>
      </c>
      <c r="Q17" s="75">
        <v>1945234</v>
      </c>
    </row>
    <row r="18" spans="1:17" ht="19.5" customHeight="1">
      <c r="A18" s="55" t="s">
        <v>72</v>
      </c>
      <c r="G18" s="69">
        <v>14987745</v>
      </c>
      <c r="I18" s="69">
        <v>1531574</v>
      </c>
      <c r="K18" s="69">
        <v>463369</v>
      </c>
      <c r="M18" s="70">
        <v>14911825</v>
      </c>
      <c r="O18" s="70">
        <v>1508402</v>
      </c>
      <c r="Q18" s="70">
        <v>310009</v>
      </c>
    </row>
    <row r="19" spans="1:17" ht="19.5" customHeight="1">
      <c r="A19" s="55" t="s">
        <v>73</v>
      </c>
      <c r="G19" s="69">
        <v>4826</v>
      </c>
      <c r="I19" s="76">
        <v>-2073</v>
      </c>
      <c r="K19" s="69">
        <v>20727</v>
      </c>
      <c r="M19" s="70">
        <v>0</v>
      </c>
      <c r="O19" s="70">
        <v>0</v>
      </c>
      <c r="Q19" s="70">
        <v>0</v>
      </c>
    </row>
    <row r="20" spans="1:17" ht="19.5" customHeight="1">
      <c r="A20" s="55" t="s">
        <v>74</v>
      </c>
      <c r="B20" s="77"/>
      <c r="C20" s="77"/>
      <c r="D20" s="77"/>
      <c r="E20" s="77"/>
      <c r="F20" s="77"/>
      <c r="G20" s="69">
        <v>434875</v>
      </c>
      <c r="I20" s="69">
        <v>1021164</v>
      </c>
      <c r="K20" s="69">
        <v>165365</v>
      </c>
      <c r="M20" s="70">
        <v>320747</v>
      </c>
      <c r="O20" s="70">
        <v>51446</v>
      </c>
      <c r="Q20" s="70">
        <v>132683</v>
      </c>
    </row>
    <row r="21" spans="1:17" ht="19.5" customHeight="1">
      <c r="A21" s="55" t="s">
        <v>75</v>
      </c>
      <c r="B21" s="77"/>
      <c r="C21" s="77"/>
      <c r="D21" s="77"/>
      <c r="E21" s="77"/>
      <c r="F21" s="77"/>
      <c r="G21" s="69">
        <v>615731</v>
      </c>
      <c r="I21" s="69">
        <v>666921</v>
      </c>
      <c r="K21" s="69">
        <v>690687</v>
      </c>
      <c r="M21" s="70">
        <v>579332</v>
      </c>
      <c r="O21" s="70">
        <v>1168496</v>
      </c>
      <c r="Q21" s="70">
        <v>7679286</v>
      </c>
    </row>
    <row r="22" spans="1:17" ht="19.5" customHeight="1">
      <c r="A22" s="55" t="s">
        <v>76</v>
      </c>
      <c r="G22" s="78">
        <v>129280</v>
      </c>
      <c r="I22" s="78">
        <v>162218</v>
      </c>
      <c r="K22" s="78">
        <v>167213</v>
      </c>
      <c r="M22" s="79">
        <v>72626</v>
      </c>
      <c r="O22" s="79">
        <v>114100</v>
      </c>
      <c r="Q22" s="79">
        <v>114434</v>
      </c>
    </row>
    <row r="23" spans="3:17" ht="19.5" customHeight="1">
      <c r="C23" s="55" t="s">
        <v>77</v>
      </c>
      <c r="G23" s="72">
        <f>G13+G16+SUM(G17:G22)</f>
        <v>43723342</v>
      </c>
      <c r="I23" s="72">
        <f>I13+I16+SUM(I17:I22)</f>
        <v>30238992</v>
      </c>
      <c r="K23" s="72">
        <f>K13+K16+SUM(K17:K22)</f>
        <v>29073894</v>
      </c>
      <c r="M23" s="73">
        <f>M13+M16+SUM(M17:M22)</f>
        <v>40914758</v>
      </c>
      <c r="O23" s="73">
        <f>O13+O16+SUM(O17:O22)</f>
        <v>27534414</v>
      </c>
      <c r="Q23" s="73">
        <f>Q13+Q16+SUM(Q17:Q22)</f>
        <v>33680338</v>
      </c>
    </row>
    <row r="24" spans="1:17" ht="19.5" customHeight="1">
      <c r="A24" s="55" t="s">
        <v>78</v>
      </c>
      <c r="G24" s="69"/>
      <c r="I24" s="69"/>
      <c r="K24" s="69"/>
      <c r="M24" s="70"/>
      <c r="O24" s="70"/>
      <c r="Q24" s="70"/>
    </row>
    <row r="25" spans="3:17" ht="19.5" customHeight="1">
      <c r="C25" s="55" t="s">
        <v>79</v>
      </c>
      <c r="G25" s="70">
        <v>6817354</v>
      </c>
      <c r="I25" s="70">
        <v>6669838</v>
      </c>
      <c r="K25" s="70">
        <v>9111383</v>
      </c>
      <c r="M25" s="70">
        <v>6066454</v>
      </c>
      <c r="O25" s="70">
        <v>6070332</v>
      </c>
      <c r="Q25" s="70">
        <v>8449268</v>
      </c>
    </row>
    <row r="26" spans="3:17" ht="19.5" customHeight="1">
      <c r="C26" s="55" t="s">
        <v>80</v>
      </c>
      <c r="G26" s="69">
        <v>55946</v>
      </c>
      <c r="I26" s="69">
        <v>22280</v>
      </c>
      <c r="K26" s="69">
        <v>53363</v>
      </c>
      <c r="M26" s="70">
        <v>48510</v>
      </c>
      <c r="O26" s="70">
        <v>15600</v>
      </c>
      <c r="Q26" s="70">
        <v>45475</v>
      </c>
    </row>
    <row r="27" spans="3:17" ht="19.5" customHeight="1">
      <c r="C27" s="55" t="s">
        <v>81</v>
      </c>
      <c r="G27" s="69">
        <v>3462686</v>
      </c>
      <c r="I27" s="69">
        <v>2440885</v>
      </c>
      <c r="K27" s="69">
        <v>3029176</v>
      </c>
      <c r="M27" s="70">
        <v>3284478</v>
      </c>
      <c r="O27" s="70">
        <v>2273850</v>
      </c>
      <c r="Q27" s="70">
        <v>2845014</v>
      </c>
    </row>
    <row r="28" spans="3:17" ht="19.5" customHeight="1">
      <c r="C28" s="55" t="s">
        <v>82</v>
      </c>
      <c r="G28" s="69">
        <v>855450</v>
      </c>
      <c r="I28" s="69">
        <v>842799</v>
      </c>
      <c r="K28" s="69">
        <v>852830</v>
      </c>
      <c r="M28" s="70">
        <v>841486</v>
      </c>
      <c r="O28" s="70">
        <v>833284</v>
      </c>
      <c r="Q28" s="70">
        <v>837262</v>
      </c>
    </row>
    <row r="29" spans="3:17" ht="19.5" customHeight="1">
      <c r="C29" s="55" t="s">
        <v>19</v>
      </c>
      <c r="G29" s="78">
        <v>4796169</v>
      </c>
      <c r="I29" s="78">
        <v>2702719</v>
      </c>
      <c r="K29" s="78">
        <v>3297647</v>
      </c>
      <c r="M29" s="79">
        <v>4099161</v>
      </c>
      <c r="O29" s="79">
        <v>2486695</v>
      </c>
      <c r="Q29" s="79">
        <v>3095339</v>
      </c>
    </row>
    <row r="30" spans="5:17" ht="19.5" customHeight="1">
      <c r="E30" s="55" t="s">
        <v>83</v>
      </c>
      <c r="G30" s="72">
        <f>SUM(G25:G29)</f>
        <v>15987605</v>
      </c>
      <c r="I30" s="72">
        <f>SUM(I25:I29)</f>
        <v>12678521</v>
      </c>
      <c r="K30" s="72">
        <f>SUM(K25:K29)</f>
        <v>16344399</v>
      </c>
      <c r="M30" s="73">
        <f>SUM(M25:M29)</f>
        <v>14340089</v>
      </c>
      <c r="O30" s="73">
        <f>SUM(O25:O29)</f>
        <v>11679761</v>
      </c>
      <c r="Q30" s="73">
        <f>SUM(Q25:Q29)</f>
        <v>15272358</v>
      </c>
    </row>
    <row r="31" spans="1:17" ht="19.5" customHeight="1">
      <c r="A31" s="55" t="s">
        <v>84</v>
      </c>
      <c r="G31" s="79">
        <v>16342265</v>
      </c>
      <c r="I31" s="79">
        <v>5381359</v>
      </c>
      <c r="K31" s="79">
        <v>2764590</v>
      </c>
      <c r="M31" s="79">
        <v>16103310</v>
      </c>
      <c r="O31" s="79">
        <v>5108972</v>
      </c>
      <c r="Q31" s="79">
        <v>2646143</v>
      </c>
    </row>
    <row r="32" spans="1:17" ht="19.5" customHeight="1">
      <c r="A32" s="55" t="s">
        <v>85</v>
      </c>
      <c r="G32" s="69">
        <f>G23-G30-G31</f>
        <v>11393472</v>
      </c>
      <c r="I32" s="69">
        <f>I23-I30-I31</f>
        <v>12179112</v>
      </c>
      <c r="K32" s="69">
        <f>K23-K30-K31</f>
        <v>9964905</v>
      </c>
      <c r="M32" s="70">
        <f>M23-M30-M31</f>
        <v>10471359</v>
      </c>
      <c r="O32" s="70">
        <f>O23-O30-O31</f>
        <v>10745681</v>
      </c>
      <c r="Q32" s="70">
        <f>Q23-Q30-Q31</f>
        <v>15761837</v>
      </c>
    </row>
    <row r="33" spans="1:17" ht="19.5" customHeight="1">
      <c r="A33" s="55" t="s">
        <v>86</v>
      </c>
      <c r="G33" s="79">
        <v>3290293</v>
      </c>
      <c r="I33" s="79">
        <v>2639557</v>
      </c>
      <c r="K33" s="79">
        <v>1767367</v>
      </c>
      <c r="M33" s="80">
        <v>3134392</v>
      </c>
      <c r="O33" s="80">
        <v>2232466</v>
      </c>
      <c r="Q33" s="80">
        <v>1488856</v>
      </c>
    </row>
    <row r="34" spans="1:17" ht="19.5" customHeight="1">
      <c r="A34" s="55" t="s">
        <v>87</v>
      </c>
      <c r="G34" s="73">
        <f>G32-G33</f>
        <v>8103179</v>
      </c>
      <c r="I34" s="73">
        <f>I32-I33</f>
        <v>9539555</v>
      </c>
      <c r="K34" s="73">
        <f>K32-K33</f>
        <v>8197538</v>
      </c>
      <c r="M34" s="73">
        <f>M32-M33</f>
        <v>7336967</v>
      </c>
      <c r="O34" s="73">
        <f>O32-O33</f>
        <v>8513215</v>
      </c>
      <c r="Q34" s="73">
        <f>Q32-Q33</f>
        <v>14272981</v>
      </c>
    </row>
    <row r="35" spans="1:17" ht="19.5" customHeight="1">
      <c r="A35" s="55" t="s">
        <v>88</v>
      </c>
      <c r="G35" s="74"/>
      <c r="I35" s="74"/>
      <c r="K35" s="74"/>
      <c r="M35" s="75"/>
      <c r="O35" s="75"/>
      <c r="Q35" s="75"/>
    </row>
    <row r="36" spans="3:17" ht="19.5" customHeight="1">
      <c r="C36" s="81" t="s">
        <v>89</v>
      </c>
      <c r="G36" s="82"/>
      <c r="I36" s="82"/>
      <c r="K36" s="82"/>
      <c r="M36" s="82"/>
      <c r="O36" s="82"/>
      <c r="Q36" s="82"/>
    </row>
    <row r="37" spans="5:17" ht="19.5" customHeight="1">
      <c r="E37" s="55" t="s">
        <v>90</v>
      </c>
      <c r="G37" s="83"/>
      <c r="I37" s="83"/>
      <c r="K37" s="83"/>
      <c r="M37" s="84"/>
      <c r="O37" s="84"/>
      <c r="Q37" s="84"/>
    </row>
    <row r="38" spans="6:17" ht="19.5" customHeight="1">
      <c r="F38" s="55" t="s">
        <v>91</v>
      </c>
      <c r="G38" s="85">
        <v>3768946</v>
      </c>
      <c r="I38" s="85">
        <v>4885278</v>
      </c>
      <c r="K38" s="76">
        <v>-359908</v>
      </c>
      <c r="M38" s="85">
        <v>3686028</v>
      </c>
      <c r="O38" s="85">
        <v>4844729</v>
      </c>
      <c r="Q38" s="76">
        <v>-409112</v>
      </c>
    </row>
    <row r="39" spans="6:19" s="81" customFormat="1" ht="19.5" customHeight="1">
      <c r="F39" s="81" t="s">
        <v>92</v>
      </c>
      <c r="G39" s="76">
        <v>-14852086</v>
      </c>
      <c r="I39" s="76">
        <v>-1524339</v>
      </c>
      <c r="K39" s="76">
        <v>-425697</v>
      </c>
      <c r="M39" s="76">
        <v>-14776171</v>
      </c>
      <c r="O39" s="76">
        <v>-1501434</v>
      </c>
      <c r="Q39" s="76">
        <v>-272349</v>
      </c>
      <c r="R39" s="80"/>
      <c r="S39" s="82"/>
    </row>
    <row r="40" spans="5:17" ht="19.5" customHeight="1">
      <c r="E40" s="55" t="s">
        <v>93</v>
      </c>
      <c r="G40" s="69"/>
      <c r="I40" s="69"/>
      <c r="K40" s="69"/>
      <c r="M40" s="76"/>
      <c r="O40" s="76"/>
      <c r="Q40" s="76"/>
    </row>
    <row r="41" spans="6:18" ht="19.5" customHeight="1">
      <c r="F41" s="55" t="s">
        <v>94</v>
      </c>
      <c r="G41" s="76">
        <v>-247342</v>
      </c>
      <c r="I41" s="76">
        <v>-1400167</v>
      </c>
      <c r="J41" s="86"/>
      <c r="K41" s="85">
        <v>402267</v>
      </c>
      <c r="L41" s="86"/>
      <c r="M41" s="76">
        <v>-360083</v>
      </c>
      <c r="N41" s="86"/>
      <c r="O41" s="76">
        <v>-386203</v>
      </c>
      <c r="Q41" s="85">
        <v>351003</v>
      </c>
      <c r="R41" s="87"/>
    </row>
    <row r="42" spans="5:18" ht="19.5" customHeight="1">
      <c r="E42" s="55" t="s">
        <v>95</v>
      </c>
      <c r="G42" s="85">
        <v>402</v>
      </c>
      <c r="I42" s="85">
        <v>666</v>
      </c>
      <c r="J42" s="86"/>
      <c r="K42" s="85">
        <v>346</v>
      </c>
      <c r="L42" s="86"/>
      <c r="M42" s="85">
        <v>0</v>
      </c>
      <c r="N42" s="86"/>
      <c r="O42" s="85">
        <v>0</v>
      </c>
      <c r="Q42" s="85">
        <v>0</v>
      </c>
      <c r="R42" s="87"/>
    </row>
    <row r="43" spans="5:18" ht="19.5" customHeight="1">
      <c r="E43" s="81" t="s">
        <v>96</v>
      </c>
      <c r="G43" s="88"/>
      <c r="I43" s="88"/>
      <c r="J43" s="86"/>
      <c r="K43" s="88"/>
      <c r="L43" s="86"/>
      <c r="M43" s="88"/>
      <c r="N43" s="86"/>
      <c r="O43" s="88"/>
      <c r="Q43" s="88"/>
      <c r="R43" s="87"/>
    </row>
    <row r="44" spans="5:18" ht="19.5" customHeight="1">
      <c r="E44" s="81"/>
      <c r="F44" s="81" t="s">
        <v>97</v>
      </c>
      <c r="G44" s="85">
        <v>2264838</v>
      </c>
      <c r="I44" s="89">
        <v>-660706</v>
      </c>
      <c r="J44" s="86"/>
      <c r="K44" s="85">
        <v>198574</v>
      </c>
      <c r="L44" s="86"/>
      <c r="M44" s="85">
        <v>2266528</v>
      </c>
      <c r="N44" s="86"/>
      <c r="O44" s="89">
        <v>-655817</v>
      </c>
      <c r="Q44" s="85">
        <v>177818</v>
      </c>
      <c r="R44" s="87"/>
    </row>
    <row r="45" spans="3:18" ht="19.5" customHeight="1">
      <c r="C45" s="55" t="s">
        <v>98</v>
      </c>
      <c r="E45" s="81"/>
      <c r="F45" s="81"/>
      <c r="G45" s="89"/>
      <c r="I45" s="89"/>
      <c r="J45" s="86"/>
      <c r="K45" s="89"/>
      <c r="L45" s="86"/>
      <c r="M45" s="89"/>
      <c r="N45" s="86"/>
      <c r="O45" s="89"/>
      <c r="P45" s="86"/>
      <c r="Q45" s="89"/>
      <c r="R45" s="87"/>
    </row>
    <row r="46" spans="5:18" ht="19.5" customHeight="1">
      <c r="E46" s="81" t="s">
        <v>99</v>
      </c>
      <c r="F46" s="81"/>
      <c r="G46" s="89">
        <v>-1699691</v>
      </c>
      <c r="I46" s="85">
        <v>0</v>
      </c>
      <c r="J46" s="86"/>
      <c r="K46" s="85">
        <v>398717</v>
      </c>
      <c r="L46" s="86"/>
      <c r="M46" s="89">
        <v>-1707070</v>
      </c>
      <c r="N46" s="86"/>
      <c r="O46" s="85">
        <v>0</v>
      </c>
      <c r="P46" s="86"/>
      <c r="Q46" s="85">
        <v>400618</v>
      </c>
      <c r="R46" s="87"/>
    </row>
    <row r="47" spans="5:18" ht="19.5" customHeight="1">
      <c r="E47" s="81" t="s">
        <v>100</v>
      </c>
      <c r="F47" s="81"/>
      <c r="G47" s="89"/>
      <c r="I47" s="89"/>
      <c r="J47" s="86"/>
      <c r="K47" s="89"/>
      <c r="L47" s="86"/>
      <c r="M47" s="89"/>
      <c r="N47" s="86"/>
      <c r="O47" s="89"/>
      <c r="P47" s="86"/>
      <c r="Q47" s="89"/>
      <c r="R47" s="87"/>
    </row>
    <row r="48" spans="5:18" ht="19.5" customHeight="1">
      <c r="E48" s="81"/>
      <c r="F48" s="81" t="s">
        <v>97</v>
      </c>
      <c r="G48" s="90">
        <v>340023</v>
      </c>
      <c r="I48" s="90">
        <v>0</v>
      </c>
      <c r="J48" s="86"/>
      <c r="K48" s="91">
        <v>-75412</v>
      </c>
      <c r="L48" s="86"/>
      <c r="M48" s="90">
        <v>341543</v>
      </c>
      <c r="N48" s="86"/>
      <c r="O48" s="90">
        <v>0</v>
      </c>
      <c r="P48" s="86"/>
      <c r="Q48" s="91">
        <v>-75792</v>
      </c>
      <c r="R48" s="87"/>
    </row>
    <row r="49" spans="5:17" ht="19.5" customHeight="1">
      <c r="E49" s="81" t="s">
        <v>101</v>
      </c>
      <c r="G49" s="91">
        <f>SUM(G36:G48)</f>
        <v>-10424910</v>
      </c>
      <c r="I49" s="69">
        <f>SUM(I36:I48)</f>
        <v>1300732</v>
      </c>
      <c r="K49" s="69">
        <f>SUM(K36:K48)</f>
        <v>138887</v>
      </c>
      <c r="M49" s="91">
        <f>SUM(M36:M48)</f>
        <v>-10549225</v>
      </c>
      <c r="O49" s="69">
        <f>SUM(O36:O48)</f>
        <v>2301275</v>
      </c>
      <c r="Q49" s="78">
        <f>SUM(Q36:Q48)</f>
        <v>172186</v>
      </c>
    </row>
    <row r="50" spans="1:17" ht="19.5" customHeight="1" thickBot="1">
      <c r="A50" s="58" t="s">
        <v>102</v>
      </c>
      <c r="G50" s="92">
        <f>G34+G49</f>
        <v>-2321731</v>
      </c>
      <c r="I50" s="93">
        <f>I34+I49</f>
        <v>10840287</v>
      </c>
      <c r="K50" s="93">
        <f>K34+K49</f>
        <v>8336425</v>
      </c>
      <c r="M50" s="92">
        <f>M34+M49</f>
        <v>-3212258</v>
      </c>
      <c r="O50" s="93">
        <f>O34+O49</f>
        <v>10814490</v>
      </c>
      <c r="Q50" s="93">
        <f>Q34+Q49</f>
        <v>14445167</v>
      </c>
    </row>
    <row r="51" spans="1:17" ht="19.5" customHeight="1" thickTop="1">
      <c r="A51" s="58" t="s">
        <v>103</v>
      </c>
      <c r="G51" s="69"/>
      <c r="I51" s="69"/>
      <c r="K51" s="69"/>
      <c r="M51" s="70"/>
      <c r="O51" s="70"/>
      <c r="Q51" s="70"/>
    </row>
    <row r="52" spans="3:17" ht="19.5" customHeight="1">
      <c r="C52" s="55" t="s">
        <v>104</v>
      </c>
      <c r="G52" s="69">
        <f>G34-G53</f>
        <v>8002381</v>
      </c>
      <c r="I52" s="69">
        <f>I34-I53</f>
        <v>9438412</v>
      </c>
      <c r="K52" s="69">
        <f>K34-K53</f>
        <v>8101175</v>
      </c>
      <c r="M52" s="70">
        <f>M34-M53</f>
        <v>7336967</v>
      </c>
      <c r="O52" s="70">
        <f>O34-O53</f>
        <v>8513215</v>
      </c>
      <c r="Q52" s="70">
        <f>Q34-Q53</f>
        <v>14272981</v>
      </c>
    </row>
    <row r="53" spans="3:17" ht="19.5" customHeight="1">
      <c r="C53" s="55" t="s">
        <v>105</v>
      </c>
      <c r="G53" s="69">
        <v>100798</v>
      </c>
      <c r="I53" s="69">
        <v>101143</v>
      </c>
      <c r="K53" s="69">
        <v>96363</v>
      </c>
      <c r="M53" s="70">
        <v>0</v>
      </c>
      <c r="O53" s="70">
        <v>0</v>
      </c>
      <c r="Q53" s="70">
        <v>0</v>
      </c>
    </row>
    <row r="54" spans="7:17" ht="19.5" customHeight="1" thickBot="1">
      <c r="G54" s="93">
        <f>SUM(G52:G53)</f>
        <v>8103179</v>
      </c>
      <c r="I54" s="93">
        <f>SUM(I52:I53)</f>
        <v>9539555</v>
      </c>
      <c r="K54" s="93">
        <f>SUM(K52:K53)</f>
        <v>8197538</v>
      </c>
      <c r="M54" s="94">
        <f>SUM(M52:M53)</f>
        <v>7336967</v>
      </c>
      <c r="O54" s="94">
        <f>SUM(O52:O53)</f>
        <v>8513215</v>
      </c>
      <c r="Q54" s="94">
        <f>SUM(Q52:Q53)</f>
        <v>14272981</v>
      </c>
    </row>
    <row r="55" spans="1:17" ht="19.5" customHeight="1" thickTop="1">
      <c r="A55" s="58" t="s">
        <v>106</v>
      </c>
      <c r="G55" s="69"/>
      <c r="I55" s="69"/>
      <c r="K55" s="69"/>
      <c r="M55" s="70"/>
      <c r="O55" s="70"/>
      <c r="Q55" s="70"/>
    </row>
    <row r="56" spans="3:17" ht="19.5" customHeight="1">
      <c r="C56" s="55" t="s">
        <v>104</v>
      </c>
      <c r="G56" s="89">
        <f>G50-G57</f>
        <v>-2427070</v>
      </c>
      <c r="I56" s="60">
        <f>I50-I57</f>
        <v>10739144</v>
      </c>
      <c r="K56" s="60">
        <f>K50-K57</f>
        <v>8240063</v>
      </c>
      <c r="M56" s="89">
        <f>M50-M57</f>
        <v>-3212258</v>
      </c>
      <c r="O56" s="60">
        <f>O50-O57</f>
        <v>10814490</v>
      </c>
      <c r="Q56" s="60">
        <f>Q50-Q57</f>
        <v>14445167</v>
      </c>
    </row>
    <row r="57" spans="3:17" ht="19.5" customHeight="1">
      <c r="C57" s="55" t="s">
        <v>105</v>
      </c>
      <c r="G57" s="69">
        <v>105339</v>
      </c>
      <c r="I57" s="69">
        <v>101143</v>
      </c>
      <c r="K57" s="69">
        <v>96362</v>
      </c>
      <c r="M57" s="70">
        <v>0</v>
      </c>
      <c r="O57" s="70">
        <v>0</v>
      </c>
      <c r="Q57" s="70">
        <v>0</v>
      </c>
    </row>
    <row r="58" spans="7:17" ht="19.5" customHeight="1" thickBot="1">
      <c r="G58" s="92">
        <f>SUM(G56:G57)</f>
        <v>-2321731</v>
      </c>
      <c r="I58" s="93">
        <f>SUM(I56:I57)</f>
        <v>10840287</v>
      </c>
      <c r="K58" s="93">
        <f>SUM(K56:K57)</f>
        <v>8336425</v>
      </c>
      <c r="M58" s="92">
        <f>SUM(M56:M57)</f>
        <v>-3212258</v>
      </c>
      <c r="O58" s="93">
        <f>SUM(O56:O57)</f>
        <v>10814490</v>
      </c>
      <c r="Q58" s="93">
        <f>SUM(Q56:Q57)</f>
        <v>14445167</v>
      </c>
    </row>
    <row r="59" spans="1:17" ht="19.5" customHeight="1" thickBot="1" thickTop="1">
      <c r="A59" s="58" t="s">
        <v>107</v>
      </c>
      <c r="G59" s="95">
        <f>G52/G61</f>
        <v>4.192267776867977</v>
      </c>
      <c r="I59" s="95">
        <f>I52/I61</f>
        <v>4.944572183254463</v>
      </c>
      <c r="K59" s="95">
        <f>K52/K61</f>
        <v>4.2440237358441735</v>
      </c>
      <c r="M59" s="96">
        <f>M52/M61</f>
        <v>3.8436723187815867</v>
      </c>
      <c r="O59" s="96">
        <f>O52/O61</f>
        <v>4.459882242803625</v>
      </c>
      <c r="Q59" s="96">
        <f>Q52/Q61</f>
        <v>7.4772943610344065</v>
      </c>
    </row>
    <row r="60" spans="1:17" ht="19.5" customHeight="1" thickTop="1">
      <c r="A60" s="58" t="s">
        <v>108</v>
      </c>
      <c r="K60" s="67"/>
      <c r="O60" s="68"/>
      <c r="Q60" s="68"/>
    </row>
    <row r="61" spans="1:17" ht="19.5" customHeight="1" thickBot="1">
      <c r="A61" s="58"/>
      <c r="B61" s="58" t="s">
        <v>109</v>
      </c>
      <c r="C61" s="58"/>
      <c r="D61" s="58"/>
      <c r="G61" s="97">
        <v>1908843</v>
      </c>
      <c r="H61" s="98"/>
      <c r="I61" s="97">
        <v>1908843</v>
      </c>
      <c r="J61" s="98"/>
      <c r="K61" s="97">
        <v>1908843</v>
      </c>
      <c r="L61" s="98"/>
      <c r="M61" s="99">
        <v>1908843</v>
      </c>
      <c r="O61" s="99">
        <v>1908843</v>
      </c>
      <c r="Q61" s="99">
        <v>1908843</v>
      </c>
    </row>
    <row r="62" ht="15.75" thickTop="1">
      <c r="Q62" s="67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5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zoomScalePageLayoutView="0" workbookViewId="0" topLeftCell="A1">
      <pane xSplit="6" ySplit="8" topLeftCell="G9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A1" sqref="A1:M1"/>
    </sheetView>
  </sheetViews>
  <sheetFormatPr defaultColWidth="9.140625" defaultRowHeight="12.75"/>
  <cols>
    <col min="1" max="1" width="0.42578125" style="55" customWidth="1"/>
    <col min="2" max="5" width="1.7109375" style="55" customWidth="1"/>
    <col min="6" max="6" width="47.57421875" style="55" customWidth="1"/>
    <col min="7" max="7" width="14.7109375" style="67" customWidth="1"/>
    <col min="8" max="8" width="2.140625" style="55" customWidth="1"/>
    <col min="9" max="9" width="14.7109375" style="55" customWidth="1"/>
    <col min="10" max="10" width="1.8515625" style="55" customWidth="1"/>
    <col min="11" max="11" width="14.7109375" style="68" customWidth="1"/>
    <col min="12" max="12" width="1.8515625" style="55" customWidth="1"/>
    <col min="13" max="13" width="14.7109375" style="55" customWidth="1"/>
    <col min="14" max="14" width="14.28125" style="60" bestFit="1" customWidth="1"/>
    <col min="15" max="15" width="9.140625" style="61" customWidth="1"/>
    <col min="16" max="16384" width="9.140625" style="55" customWidth="1"/>
  </cols>
  <sheetData>
    <row r="1" spans="1:16" ht="21" customHeight="1">
      <c r="A1" s="115" t="s">
        <v>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52"/>
      <c r="O1" s="53"/>
      <c r="P1" s="54"/>
    </row>
    <row r="2" spans="1:16" ht="21" customHeight="1">
      <c r="A2" s="115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52"/>
      <c r="O2" s="53"/>
      <c r="P2" s="54"/>
    </row>
    <row r="3" spans="1:16" ht="21" customHeight="1">
      <c r="A3" s="117" t="s">
        <v>110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52"/>
      <c r="O3" s="53"/>
      <c r="P3" s="54"/>
    </row>
    <row r="4" spans="1:16" ht="21" customHeight="1">
      <c r="A4" s="115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52"/>
      <c r="O4" s="53"/>
      <c r="P4" s="54"/>
    </row>
    <row r="5" spans="7:13" ht="21" customHeight="1">
      <c r="G5" s="56"/>
      <c r="K5" s="57"/>
      <c r="L5" s="58"/>
      <c r="M5" s="59" t="s">
        <v>17</v>
      </c>
    </row>
    <row r="6" spans="7:13" ht="21" customHeight="1">
      <c r="G6" s="116" t="s">
        <v>1</v>
      </c>
      <c r="H6" s="116"/>
      <c r="I6" s="116"/>
      <c r="J6" s="62"/>
      <c r="K6" s="116" t="s">
        <v>32</v>
      </c>
      <c r="L6" s="116"/>
      <c r="M6" s="116"/>
    </row>
    <row r="7" spans="7:13" ht="21" customHeight="1">
      <c r="G7" s="100" t="s">
        <v>111</v>
      </c>
      <c r="H7" s="64"/>
      <c r="I7" s="100" t="s">
        <v>112</v>
      </c>
      <c r="K7" s="100" t="s">
        <v>111</v>
      </c>
      <c r="L7" s="64"/>
      <c r="M7" s="100" t="s">
        <v>112</v>
      </c>
    </row>
    <row r="8" spans="7:13" ht="13.5" customHeight="1">
      <c r="G8" s="65"/>
      <c r="H8" s="64"/>
      <c r="I8" s="65"/>
      <c r="K8" s="66"/>
      <c r="L8" s="64"/>
      <c r="M8" s="66"/>
    </row>
    <row r="9" spans="9:13" ht="12.75" customHeight="1">
      <c r="I9" s="67"/>
      <c r="M9" s="68"/>
    </row>
    <row r="10" spans="9:13" ht="7.5" customHeight="1">
      <c r="I10" s="67"/>
      <c r="M10" s="68"/>
    </row>
    <row r="11" spans="1:13" ht="19.5" customHeight="1">
      <c r="A11" s="55" t="s">
        <v>65</v>
      </c>
      <c r="G11" s="69">
        <v>112565219</v>
      </c>
      <c r="I11" s="69">
        <v>110780806</v>
      </c>
      <c r="K11" s="70">
        <v>108129726</v>
      </c>
      <c r="M11" s="70">
        <v>106032995</v>
      </c>
    </row>
    <row r="12" spans="1:13" ht="19.5" customHeight="1">
      <c r="A12" s="55" t="s">
        <v>66</v>
      </c>
      <c r="G12" s="69">
        <v>41493764</v>
      </c>
      <c r="I12" s="69">
        <v>39405148</v>
      </c>
      <c r="J12" s="71"/>
      <c r="K12" s="70">
        <v>39874777</v>
      </c>
      <c r="M12" s="70">
        <v>37503469</v>
      </c>
    </row>
    <row r="13" spans="3:13" ht="19.5" customHeight="1">
      <c r="C13" s="55" t="s">
        <v>67</v>
      </c>
      <c r="G13" s="72">
        <f>G11-G12</f>
        <v>71071455</v>
      </c>
      <c r="I13" s="72">
        <f>I11-I12</f>
        <v>71375658</v>
      </c>
      <c r="K13" s="73">
        <f>K11-K12</f>
        <v>68254949</v>
      </c>
      <c r="M13" s="73">
        <f>M11-M12</f>
        <v>68529526</v>
      </c>
    </row>
    <row r="14" spans="1:13" ht="19.5" customHeight="1">
      <c r="A14" s="55" t="s">
        <v>68</v>
      </c>
      <c r="G14" s="69">
        <v>39280197</v>
      </c>
      <c r="I14" s="69">
        <v>37437166</v>
      </c>
      <c r="K14" s="70">
        <v>33873573</v>
      </c>
      <c r="M14" s="70">
        <v>32045654</v>
      </c>
    </row>
    <row r="15" spans="1:13" ht="19.5" customHeight="1">
      <c r="A15" s="55" t="s">
        <v>69</v>
      </c>
      <c r="G15" s="69">
        <v>10775642</v>
      </c>
      <c r="I15" s="69">
        <v>9847296</v>
      </c>
      <c r="K15" s="70">
        <v>10581567</v>
      </c>
      <c r="M15" s="70">
        <v>9682127</v>
      </c>
    </row>
    <row r="16" spans="3:13" ht="19.5" customHeight="1">
      <c r="C16" s="55" t="s">
        <v>70</v>
      </c>
      <c r="G16" s="72">
        <f>G14-G15</f>
        <v>28504555</v>
      </c>
      <c r="I16" s="72">
        <f>I14-I15</f>
        <v>27589870</v>
      </c>
      <c r="K16" s="73">
        <f>K14-K15</f>
        <v>23292006</v>
      </c>
      <c r="M16" s="73">
        <f>M14-M15</f>
        <v>22363527</v>
      </c>
    </row>
    <row r="17" spans="1:13" ht="19.5" customHeight="1">
      <c r="A17" s="55" t="s">
        <v>71</v>
      </c>
      <c r="G17" s="74">
        <v>7847526</v>
      </c>
      <c r="I17" s="74">
        <v>8300443</v>
      </c>
      <c r="K17" s="75">
        <v>7251972</v>
      </c>
      <c r="M17" s="75">
        <v>7499069</v>
      </c>
    </row>
    <row r="18" spans="1:13" ht="19.5" customHeight="1">
      <c r="A18" s="55" t="s">
        <v>72</v>
      </c>
      <c r="G18" s="69">
        <v>19764691</v>
      </c>
      <c r="I18" s="69">
        <v>8008787</v>
      </c>
      <c r="K18" s="70">
        <v>19102850</v>
      </c>
      <c r="M18" s="70">
        <v>4350040</v>
      </c>
    </row>
    <row r="19" spans="1:13" ht="19.5" customHeight="1">
      <c r="A19" s="55" t="s">
        <v>113</v>
      </c>
      <c r="G19" s="69">
        <v>92582</v>
      </c>
      <c r="I19" s="69">
        <v>77695</v>
      </c>
      <c r="K19" s="70">
        <v>0</v>
      </c>
      <c r="M19" s="70">
        <v>0</v>
      </c>
    </row>
    <row r="20" spans="1:13" ht="19.5" customHeight="1">
      <c r="A20" s="55" t="s">
        <v>74</v>
      </c>
      <c r="B20" s="77"/>
      <c r="C20" s="77"/>
      <c r="D20" s="77"/>
      <c r="E20" s="77"/>
      <c r="F20" s="77"/>
      <c r="G20" s="69">
        <v>2134552</v>
      </c>
      <c r="I20" s="69">
        <v>1048631</v>
      </c>
      <c r="K20" s="70">
        <v>1031659</v>
      </c>
      <c r="M20" s="70">
        <v>764837</v>
      </c>
    </row>
    <row r="21" spans="1:13" ht="19.5" customHeight="1">
      <c r="A21" s="55" t="s">
        <v>75</v>
      </c>
      <c r="B21" s="77"/>
      <c r="C21" s="77"/>
      <c r="D21" s="77"/>
      <c r="E21" s="77"/>
      <c r="F21" s="77"/>
      <c r="G21" s="69">
        <v>3769070</v>
      </c>
      <c r="I21" s="69">
        <v>3781176</v>
      </c>
      <c r="K21" s="70">
        <v>6632283</v>
      </c>
      <c r="M21" s="70">
        <v>12200147</v>
      </c>
    </row>
    <row r="22" spans="1:13" ht="19.5" customHeight="1">
      <c r="A22" s="55" t="s">
        <v>76</v>
      </c>
      <c r="G22" s="78">
        <v>561599</v>
      </c>
      <c r="I22" s="78">
        <v>1218024</v>
      </c>
      <c r="K22" s="79">
        <v>406089</v>
      </c>
      <c r="M22" s="79">
        <v>965278</v>
      </c>
    </row>
    <row r="23" spans="3:13" ht="19.5" customHeight="1">
      <c r="C23" s="55" t="s">
        <v>77</v>
      </c>
      <c r="G23" s="72">
        <f>G13+G16+SUM(G17:G22)</f>
        <v>133746030</v>
      </c>
      <c r="I23" s="72">
        <f>I13+I16+SUM(I17:I22)</f>
        <v>121400284</v>
      </c>
      <c r="K23" s="73">
        <f>K13+K16+SUM(K17:K22)</f>
        <v>125971808</v>
      </c>
      <c r="M23" s="73">
        <f>M13+M16+SUM(M17:M22)</f>
        <v>116672424</v>
      </c>
    </row>
    <row r="24" spans="1:13" ht="19.5" customHeight="1">
      <c r="A24" s="55" t="s">
        <v>78</v>
      </c>
      <c r="G24" s="69"/>
      <c r="I24" s="69"/>
      <c r="K24" s="70"/>
      <c r="M24" s="70"/>
    </row>
    <row r="25" spans="3:13" ht="19.5" customHeight="1">
      <c r="C25" s="55" t="s">
        <v>79</v>
      </c>
      <c r="G25" s="70">
        <v>26725848</v>
      </c>
      <c r="I25" s="70">
        <v>28773505</v>
      </c>
      <c r="K25" s="70">
        <v>24141378</v>
      </c>
      <c r="M25" s="70">
        <v>26094945</v>
      </c>
    </row>
    <row r="26" spans="3:13" ht="19.5" customHeight="1">
      <c r="C26" s="55" t="s">
        <v>80</v>
      </c>
      <c r="G26" s="69">
        <v>166742</v>
      </c>
      <c r="I26" s="69">
        <v>154466</v>
      </c>
      <c r="K26" s="70">
        <v>126540</v>
      </c>
      <c r="M26" s="70">
        <v>114985</v>
      </c>
    </row>
    <row r="27" spans="3:13" ht="19.5" customHeight="1">
      <c r="C27" s="55" t="s">
        <v>81</v>
      </c>
      <c r="G27" s="69">
        <v>11788808</v>
      </c>
      <c r="I27" s="69">
        <v>10466827</v>
      </c>
      <c r="K27" s="70">
        <v>11053997</v>
      </c>
      <c r="M27" s="70">
        <v>9743108</v>
      </c>
    </row>
    <row r="28" spans="3:13" ht="19.5" customHeight="1">
      <c r="C28" s="55" t="s">
        <v>82</v>
      </c>
      <c r="G28" s="69">
        <v>3364301</v>
      </c>
      <c r="I28" s="69">
        <v>3367073</v>
      </c>
      <c r="K28" s="70">
        <v>3313109</v>
      </c>
      <c r="M28" s="70">
        <v>3281363</v>
      </c>
    </row>
    <row r="29" spans="3:13" ht="19.5" customHeight="1">
      <c r="C29" s="55" t="s">
        <v>19</v>
      </c>
      <c r="G29" s="78">
        <v>12917335</v>
      </c>
      <c r="I29" s="78">
        <v>12402779</v>
      </c>
      <c r="K29" s="79">
        <v>11584279</v>
      </c>
      <c r="M29" s="79">
        <v>10961787</v>
      </c>
    </row>
    <row r="30" spans="5:13" ht="19.5" customHeight="1">
      <c r="E30" s="55" t="s">
        <v>83</v>
      </c>
      <c r="G30" s="72">
        <f>SUM(G25:G29)</f>
        <v>54963034</v>
      </c>
      <c r="I30" s="72">
        <f>SUM(I25:I29)</f>
        <v>55164650</v>
      </c>
      <c r="K30" s="73">
        <f>SUM(K25:K29)</f>
        <v>50219303</v>
      </c>
      <c r="M30" s="73">
        <f>SUM(M25:M29)</f>
        <v>50196188</v>
      </c>
    </row>
    <row r="31" spans="1:13" ht="19.5" customHeight="1">
      <c r="A31" s="55" t="s">
        <v>84</v>
      </c>
      <c r="G31" s="79">
        <v>32351077</v>
      </c>
      <c r="I31" s="79">
        <v>21964530</v>
      </c>
      <c r="K31" s="79">
        <v>31744338</v>
      </c>
      <c r="M31" s="79">
        <v>21151692</v>
      </c>
    </row>
    <row r="32" spans="1:13" ht="19.5" customHeight="1">
      <c r="A32" s="55" t="s">
        <v>85</v>
      </c>
      <c r="G32" s="69">
        <f>G23-G30-G31</f>
        <v>46431919</v>
      </c>
      <c r="I32" s="69">
        <f>I23-I30-I31</f>
        <v>44271104</v>
      </c>
      <c r="K32" s="70">
        <f>K23-K30-K31</f>
        <v>44008167</v>
      </c>
      <c r="M32" s="70">
        <f>M23-M30-M31</f>
        <v>45324544</v>
      </c>
    </row>
    <row r="33" spans="1:13" ht="19.5" customHeight="1">
      <c r="A33" s="55" t="s">
        <v>86</v>
      </c>
      <c r="G33" s="79">
        <v>10219204</v>
      </c>
      <c r="I33" s="79">
        <v>8554435</v>
      </c>
      <c r="K33" s="80">
        <v>9220175</v>
      </c>
      <c r="M33" s="80">
        <v>6933173</v>
      </c>
    </row>
    <row r="34" spans="1:13" ht="19.5" customHeight="1">
      <c r="A34" s="55" t="s">
        <v>87</v>
      </c>
      <c r="G34" s="73">
        <f>G32-G33</f>
        <v>36212715</v>
      </c>
      <c r="I34" s="73">
        <f>I32-I33</f>
        <v>35716669</v>
      </c>
      <c r="K34" s="73">
        <f>K32-K33</f>
        <v>34787992</v>
      </c>
      <c r="M34" s="73">
        <f>M32-M33</f>
        <v>38391371</v>
      </c>
    </row>
    <row r="35" spans="1:13" ht="19.5" customHeight="1">
      <c r="A35" s="55" t="s">
        <v>88</v>
      </c>
      <c r="G35" s="74"/>
      <c r="I35" s="74"/>
      <c r="K35" s="75"/>
      <c r="M35" s="75"/>
    </row>
    <row r="36" spans="3:13" ht="19.5" customHeight="1">
      <c r="C36" s="81" t="s">
        <v>114</v>
      </c>
      <c r="G36" s="82"/>
      <c r="I36" s="82"/>
      <c r="K36" s="82"/>
      <c r="M36" s="82"/>
    </row>
    <row r="37" spans="5:13" ht="19.5" customHeight="1">
      <c r="E37" s="81" t="s">
        <v>90</v>
      </c>
      <c r="G37" s="83"/>
      <c r="I37" s="83"/>
      <c r="K37" s="84"/>
      <c r="M37" s="84"/>
    </row>
    <row r="38" spans="6:13" ht="19.5" customHeight="1">
      <c r="F38" s="101" t="s">
        <v>91</v>
      </c>
      <c r="G38" s="102">
        <v>17852906</v>
      </c>
      <c r="I38" s="103">
        <v>-3839418</v>
      </c>
      <c r="K38" s="102">
        <v>17183875</v>
      </c>
      <c r="M38" s="103">
        <v>-7457054</v>
      </c>
    </row>
    <row r="39" spans="6:15" s="81" customFormat="1" ht="19.5" customHeight="1">
      <c r="F39" s="101" t="s">
        <v>92</v>
      </c>
      <c r="G39" s="103">
        <v>-20061380</v>
      </c>
      <c r="I39" s="103">
        <v>-7877645</v>
      </c>
      <c r="K39" s="103">
        <v>-19414825</v>
      </c>
      <c r="M39" s="103">
        <v>-4218966</v>
      </c>
      <c r="N39" s="80"/>
      <c r="O39" s="82"/>
    </row>
    <row r="40" spans="5:13" ht="19.5" customHeight="1">
      <c r="E40" s="55" t="s">
        <v>115</v>
      </c>
      <c r="G40" s="69"/>
      <c r="I40" s="69"/>
      <c r="K40" s="104"/>
      <c r="M40" s="104"/>
    </row>
    <row r="41" spans="6:14" ht="19.5" customHeight="1">
      <c r="F41" s="55" t="s">
        <v>116</v>
      </c>
      <c r="G41" s="105">
        <v>-5705941</v>
      </c>
      <c r="H41" s="86"/>
      <c r="I41" s="105">
        <v>-3179645</v>
      </c>
      <c r="J41" s="86"/>
      <c r="K41" s="88">
        <v>-3092634</v>
      </c>
      <c r="M41" s="88">
        <v>-1509033</v>
      </c>
      <c r="N41" s="87"/>
    </row>
    <row r="42" spans="5:14" ht="19.5" customHeight="1">
      <c r="E42" s="55" t="s">
        <v>95</v>
      </c>
      <c r="G42" s="102">
        <v>1969</v>
      </c>
      <c r="H42" s="86"/>
      <c r="I42" s="70">
        <v>346</v>
      </c>
      <c r="J42" s="86"/>
      <c r="K42" s="70">
        <v>0</v>
      </c>
      <c r="M42" s="106">
        <v>0</v>
      </c>
      <c r="N42" s="87"/>
    </row>
    <row r="43" spans="5:14" ht="19.5" customHeight="1">
      <c r="E43" s="81" t="s">
        <v>100</v>
      </c>
      <c r="G43" s="107"/>
      <c r="H43" s="86"/>
      <c r="I43" s="107"/>
      <c r="J43" s="86"/>
      <c r="K43" s="102"/>
      <c r="M43" s="108"/>
      <c r="N43" s="87"/>
    </row>
    <row r="44" spans="5:14" ht="19.5" customHeight="1">
      <c r="E44" s="81"/>
      <c r="F44" s="81" t="s">
        <v>97</v>
      </c>
      <c r="G44" s="102">
        <v>487574</v>
      </c>
      <c r="H44" s="86"/>
      <c r="I44" s="102">
        <v>2399421</v>
      </c>
      <c r="J44" s="86"/>
      <c r="K44" s="102">
        <v>495650</v>
      </c>
      <c r="M44" s="102">
        <v>2392714</v>
      </c>
      <c r="N44" s="87"/>
    </row>
    <row r="45" spans="3:14" ht="19.5" customHeight="1">
      <c r="C45" s="55" t="s">
        <v>98</v>
      </c>
      <c r="G45" s="108"/>
      <c r="H45" s="86"/>
      <c r="I45" s="108"/>
      <c r="J45" s="86"/>
      <c r="K45" s="106"/>
      <c r="M45" s="106"/>
      <c r="N45" s="87"/>
    </row>
    <row r="46" spans="5:13" ht="19.5" customHeight="1">
      <c r="E46" s="55" t="s">
        <v>99</v>
      </c>
      <c r="G46" s="105">
        <v>-1695259</v>
      </c>
      <c r="I46" s="102">
        <v>399452</v>
      </c>
      <c r="K46" s="103">
        <v>-1703714</v>
      </c>
      <c r="M46" s="102">
        <v>401353</v>
      </c>
    </row>
    <row r="47" spans="5:13" ht="19.5" customHeight="1">
      <c r="E47" s="81" t="s">
        <v>100</v>
      </c>
      <c r="G47" s="107"/>
      <c r="I47" s="107"/>
      <c r="K47" s="108"/>
      <c r="M47" s="108"/>
    </row>
    <row r="48" spans="6:13" ht="19.5" customHeight="1">
      <c r="F48" s="81" t="s">
        <v>97</v>
      </c>
      <c r="G48" s="109">
        <v>337942</v>
      </c>
      <c r="I48" s="110">
        <v>-75866</v>
      </c>
      <c r="K48" s="109">
        <v>339678</v>
      </c>
      <c r="M48" s="111">
        <v>-76246</v>
      </c>
    </row>
    <row r="49" spans="5:13" ht="19.5" customHeight="1">
      <c r="E49" s="81" t="s">
        <v>101</v>
      </c>
      <c r="F49" s="81"/>
      <c r="G49" s="108">
        <f>SUM(G36:G48)</f>
        <v>-8782189</v>
      </c>
      <c r="I49" s="108">
        <f>SUM(I36:I48)</f>
        <v>-12173355</v>
      </c>
      <c r="K49" s="108">
        <f>SUM(K36:K48)</f>
        <v>-6191970</v>
      </c>
      <c r="M49" s="108">
        <f>SUM(M36:M48)</f>
        <v>-10467232</v>
      </c>
    </row>
    <row r="50" spans="1:13" ht="19.5" customHeight="1" thickBot="1">
      <c r="A50" s="58" t="s">
        <v>102</v>
      </c>
      <c r="G50" s="93">
        <f>G34+G49</f>
        <v>27430526</v>
      </c>
      <c r="I50" s="93">
        <f>I34+I49</f>
        <v>23543314</v>
      </c>
      <c r="K50" s="93">
        <f>K34+K49</f>
        <v>28596022</v>
      </c>
      <c r="M50" s="93">
        <f>M34+M49</f>
        <v>27924139</v>
      </c>
    </row>
    <row r="51" spans="1:13" ht="19.5" customHeight="1" thickTop="1">
      <c r="A51" s="58" t="s">
        <v>103</v>
      </c>
      <c r="G51" s="69"/>
      <c r="I51" s="69"/>
      <c r="K51" s="70"/>
      <c r="M51" s="70"/>
    </row>
    <row r="52" spans="3:13" ht="19.5" customHeight="1">
      <c r="C52" s="55" t="s">
        <v>104</v>
      </c>
      <c r="G52" s="69">
        <f>G34-G53</f>
        <v>35816094</v>
      </c>
      <c r="I52" s="69">
        <f>I34-I53</f>
        <v>35329972</v>
      </c>
      <c r="K52" s="70">
        <f>K34-K53</f>
        <v>34787992</v>
      </c>
      <c r="M52" s="70">
        <f>M34-M53</f>
        <v>38391371</v>
      </c>
    </row>
    <row r="53" spans="3:13" ht="19.5" customHeight="1">
      <c r="C53" s="55" t="s">
        <v>105</v>
      </c>
      <c r="G53" s="69">
        <v>396621</v>
      </c>
      <c r="I53" s="69">
        <v>386697</v>
      </c>
      <c r="K53" s="70">
        <v>0</v>
      </c>
      <c r="M53" s="70">
        <v>0</v>
      </c>
    </row>
    <row r="54" spans="7:13" ht="19.5" customHeight="1" thickBot="1">
      <c r="G54" s="93">
        <f>SUM(G52:G53)</f>
        <v>36212715</v>
      </c>
      <c r="I54" s="93">
        <f>SUM(I52:I53)</f>
        <v>35716669</v>
      </c>
      <c r="K54" s="94">
        <f>SUM(K52:K53)</f>
        <v>34787992</v>
      </c>
      <c r="M54" s="94">
        <f>SUM(M52:M53)</f>
        <v>38391371</v>
      </c>
    </row>
    <row r="55" spans="1:13" ht="19.5" customHeight="1" thickTop="1">
      <c r="A55" s="58" t="s">
        <v>106</v>
      </c>
      <c r="G55" s="69"/>
      <c r="I55" s="69"/>
      <c r="K55" s="70"/>
      <c r="M55" s="70"/>
    </row>
    <row r="56" spans="3:13" ht="19.5" customHeight="1">
      <c r="C56" s="55" t="s">
        <v>104</v>
      </c>
      <c r="G56" s="60">
        <f>G50-G57</f>
        <v>27029364</v>
      </c>
      <c r="I56" s="60">
        <f>I50-I57</f>
        <v>23156620</v>
      </c>
      <c r="K56" s="60">
        <f>K50-K57</f>
        <v>28596022</v>
      </c>
      <c r="M56" s="60">
        <f>M50-M57</f>
        <v>27924139</v>
      </c>
    </row>
    <row r="57" spans="3:13" ht="19.5" customHeight="1">
      <c r="C57" s="55" t="s">
        <v>105</v>
      </c>
      <c r="G57" s="69">
        <v>401162</v>
      </c>
      <c r="I57" s="69">
        <v>386694</v>
      </c>
      <c r="K57" s="70">
        <v>0</v>
      </c>
      <c r="M57" s="70">
        <v>0</v>
      </c>
    </row>
    <row r="58" spans="7:13" ht="19.5" customHeight="1" thickBot="1">
      <c r="G58" s="93">
        <f>SUM(G56:G57)</f>
        <v>27430526</v>
      </c>
      <c r="I58" s="93">
        <f>SUM(I56:I57)</f>
        <v>23543314</v>
      </c>
      <c r="K58" s="93">
        <f>SUM(K56:K57)</f>
        <v>28596022</v>
      </c>
      <c r="M58" s="93">
        <f>SUM(M56:M57)</f>
        <v>27924139</v>
      </c>
    </row>
    <row r="59" spans="1:13" ht="19.5" customHeight="1" thickBot="1" thickTop="1">
      <c r="A59" s="58" t="s">
        <v>107</v>
      </c>
      <c r="G59" s="95">
        <f>G52/G61</f>
        <v>18.763247684592184</v>
      </c>
      <c r="I59" s="95">
        <f>I52/I61</f>
        <v>18.50857928074755</v>
      </c>
      <c r="K59" s="96">
        <f>K52/K61</f>
        <v>18.224648124544554</v>
      </c>
      <c r="M59" s="96">
        <f>M52/M61</f>
        <v>20.11237749778269</v>
      </c>
    </row>
    <row r="60" spans="1:13" ht="19.5" customHeight="1" thickTop="1">
      <c r="A60" s="58" t="s">
        <v>108</v>
      </c>
      <c r="I60" s="67"/>
      <c r="M60" s="68"/>
    </row>
    <row r="61" spans="1:13" ht="19.5" customHeight="1" thickBot="1">
      <c r="A61" s="58"/>
      <c r="B61" s="58" t="s">
        <v>109</v>
      </c>
      <c r="C61" s="58"/>
      <c r="D61" s="58"/>
      <c r="G61" s="97">
        <v>1908843</v>
      </c>
      <c r="H61" s="98"/>
      <c r="I61" s="97">
        <v>1908843</v>
      </c>
      <c r="J61" s="98"/>
      <c r="K61" s="99">
        <v>1908843</v>
      </c>
      <c r="M61" s="99">
        <v>1908843</v>
      </c>
    </row>
    <row r="62" ht="15.75" thickTop="1">
      <c r="M62" s="67"/>
    </row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lvarinthorn</cp:lastModifiedBy>
  <cp:lastPrinted>2020-01-20T03:00:21Z</cp:lastPrinted>
  <dcterms:created xsi:type="dcterms:W3CDTF">2007-04-12T01:27:03Z</dcterms:created>
  <dcterms:modified xsi:type="dcterms:W3CDTF">2020-01-21T02:25:45Z</dcterms:modified>
  <cp:category/>
  <cp:version/>
  <cp:contentType/>
  <cp:contentStatus/>
</cp:coreProperties>
</file>