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1\3-Mar-21\"/>
    </mc:Choice>
  </mc:AlternateContent>
  <xr:revisionPtr revIDLastSave="0" documentId="13_ncr:1_{EA10C9C2-9E3E-4592-B2E5-D058D9E793C5}" xr6:coauthVersionLast="36" xr6:coauthVersionMax="45" xr10:uidLastSave="{00000000-0000-0000-0000-000000000000}"/>
  <bookViews>
    <workbookView xWindow="-28920" yWindow="1425" windowWidth="29040" windowHeight="15840" xr2:uid="{00000000-000D-0000-FFFF-FFFF00000000}"/>
  </bookViews>
  <sheets>
    <sheet name="งบแสดงฐานะการเงิน" sheetId="28" r:id="rId1"/>
    <sheet name="งบกำไรขาดทุนเบ็ดเสร็จ 3 เดือน" sheetId="27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เดือน'!$A$1:$Q$72</definedName>
    <definedName name="_xlnm.Print_Titles" localSheetId="1">'งบกำไรขาดทุนเบ็ดเสร็จ 3 เดือน'!$1:$8</definedName>
    <definedName name="_xlnm.Print_Titles" localSheetId="0">งบแสดงฐานะการเงิน!$1:$8</definedName>
    <definedName name="Q_Sum_ชุดแรก" localSheetId="0">#REF!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8" l="1"/>
  <c r="F70" i="28" s="1"/>
  <c r="B68" i="28"/>
  <c r="B70" i="28" s="1"/>
  <c r="H68" i="28"/>
  <c r="H70" i="28" s="1"/>
  <c r="D68" i="28"/>
  <c r="D70" i="28" s="1"/>
  <c r="H52" i="28"/>
  <c r="F52" i="28"/>
  <c r="D52" i="28"/>
  <c r="B52" i="28"/>
  <c r="F24" i="28"/>
  <c r="B24" i="28"/>
  <c r="H24" i="28"/>
  <c r="D24" i="28"/>
  <c r="F71" i="28" l="1"/>
  <c r="D71" i="28"/>
  <c r="B71" i="28"/>
  <c r="H71" i="28"/>
  <c r="Q61" i="27"/>
  <c r="O61" i="27"/>
  <c r="M61" i="27"/>
  <c r="K61" i="27"/>
  <c r="I61" i="27"/>
  <c r="G61" i="27"/>
  <c r="Q31" i="27"/>
  <c r="O31" i="27"/>
  <c r="M31" i="27"/>
  <c r="K31" i="27"/>
  <c r="I31" i="27"/>
  <c r="G31" i="27"/>
  <c r="Q16" i="27"/>
  <c r="O16" i="27"/>
  <c r="M16" i="27"/>
  <c r="K16" i="27"/>
  <c r="I16" i="27"/>
  <c r="G16" i="27"/>
  <c r="Q13" i="27"/>
  <c r="O13" i="27"/>
  <c r="M13" i="27"/>
  <c r="M24" i="27" s="1"/>
  <c r="M33" i="27" s="1"/>
  <c r="M35" i="27" s="1"/>
  <c r="K13" i="27"/>
  <c r="K24" i="27" s="1"/>
  <c r="K33" i="27" s="1"/>
  <c r="K35" i="27" s="1"/>
  <c r="I13" i="27"/>
  <c r="G13" i="27"/>
  <c r="O24" i="27" l="1"/>
  <c r="O33" i="27" s="1"/>
  <c r="O35" i="27" s="1"/>
  <c r="Q24" i="27"/>
  <c r="Q33" i="27" s="1"/>
  <c r="Q35" i="27" s="1"/>
  <c r="G24" i="27"/>
  <c r="G33" i="27" s="1"/>
  <c r="G35" i="27" s="1"/>
  <c r="G62" i="27" s="1"/>
  <c r="G68" i="27" s="1"/>
  <c r="G70" i="27" s="1"/>
  <c r="I24" i="27"/>
  <c r="I33" i="27" s="1"/>
  <c r="I35" i="27" s="1"/>
  <c r="I64" i="27" s="1"/>
  <c r="G64" i="27"/>
  <c r="O64" i="27"/>
  <c r="O62" i="27"/>
  <c r="O68" i="27" s="1"/>
  <c r="O70" i="27" s="1"/>
  <c r="Q64" i="27"/>
  <c r="Q62" i="27"/>
  <c r="Q68" i="27" s="1"/>
  <c r="Q70" i="27" s="1"/>
  <c r="K64" i="27"/>
  <c r="K62" i="27"/>
  <c r="K68" i="27" s="1"/>
  <c r="K70" i="27" s="1"/>
  <c r="M62" i="27"/>
  <c r="M68" i="27" s="1"/>
  <c r="M70" i="27" s="1"/>
  <c r="M64" i="27"/>
  <c r="I62" i="27" l="1"/>
  <c r="I68" i="27" s="1"/>
  <c r="I70" i="27" s="1"/>
  <c r="Q71" i="27"/>
  <c r="Q66" i="27"/>
  <c r="G71" i="27"/>
  <c r="G66" i="27"/>
  <c r="M66" i="27"/>
  <c r="M71" i="27"/>
  <c r="O66" i="27"/>
  <c r="O71" i="27"/>
  <c r="K66" i="27"/>
  <c r="K71" i="27"/>
  <c r="I71" i="27"/>
  <c r="I66" i="27"/>
</calcChain>
</file>

<file path=xl/sharedStrings.xml><?xml version="1.0" encoding="utf-8"?>
<sst xmlns="http://schemas.openxmlformats.org/spreadsheetml/2006/main" count="124" uniqueCount="109">
  <si>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</si>
  <si>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</si>
  <si>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</si>
  <si>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</si>
  <si>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</si>
  <si>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</si>
  <si>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</si>
  <si>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</si>
  <si>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</si>
  <si>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</si>
  <si>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</si>
  <si>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</si>
  <si>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</si>
  <si>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</si>
  <si>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</si>
  <si>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</si>
  <si>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</si>
  <si>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</si>
  <si>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</si>
  <si>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</si>
  <si>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</si>
  <si>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</si>
  <si>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</si>
  <si>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</si>
  <si>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</si>
  <si>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</si>
  <si>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</si>
  <si>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</si>
  <si>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</si>
  <si>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</si>
  <si>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</si>
  <si>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</si>
  <si>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</si>
  <si>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</si>
  <si>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</si>
  <si>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</si>
  <si>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</si>
  <si>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</si>
  <si>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</si>
  <si>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</si>
  <si>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</si>
  <si>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</si>
  <si>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หลักประกันที่นำไปวางกับคู่สัญญาทางการเงิน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</si>
  <si>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</si>
  <si>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</si>
  <si>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</si>
  <si>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</si>
  <si>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</si>
  <si>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</si>
  <si>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</si>
  <si>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31 ธันวาคม 2563</t>
  </si>
  <si>
    <t>ณ วันที่ 31 มีนาคม 2564</t>
  </si>
  <si>
    <t>31 มีนาคม 2564</t>
  </si>
  <si>
    <t>ลูกหนี้ซื้อหลักทรัพย์ด้วยเงินสด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</si>
  <si>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</si>
  <si>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</si>
  <si>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2563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</si>
  <si>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</si>
  <si>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</si>
  <si>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</si>
  <si>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</si>
  <si>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</si>
  <si>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</si>
  <si>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 (ขาดทุน) 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</si>
  <si>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</si>
  <si>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</si>
  <si>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</si>
  <si>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</si>
  <si>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</si>
  <si>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</si>
  <si>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</si>
  <si>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</si>
  <si>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</si>
  <si>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</si>
  <si>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</si>
  <si>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</si>
  <si>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</si>
  <si>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</si>
  <si>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</si>
  <si>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</si>
  <si>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</si>
  <si>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</si>
  <si>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</si>
  <si>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</si>
  <si>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</si>
  <si>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</si>
  <si>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</si>
  <si>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</si>
  <si>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</t>
  </si>
  <si>
    <t>ดำเนินงานในต่างประเทศ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</si>
  <si>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</si>
  <si>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</si>
  <si>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</si>
  <si>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</si>
  <si>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</si>
  <si>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</si>
  <si>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</si>
  <si>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</si>
  <si>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ขาดทุนจากการประมาณการตามหลักคณิตศาสตร์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</si>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</sst>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1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</cellStyleXfs>
  <cellXfs count="106">
    <xf numFmtId="0" fontId="0" fillId="0" borderId="0" xfId="0"/>
    <xf numFmtId="0" fontId="7" fillId="0" borderId="0" xfId="7" applyFont="1" applyFill="1" applyAlignment="1">
      <alignment vertical="center"/>
    </xf>
    <xf numFmtId="0" fontId="10" fillId="0" borderId="0" xfId="7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0" xfId="7" applyFont="1" applyFill="1" applyAlignment="1">
      <alignment horizontal="centerContinuous" vertical="center"/>
    </xf>
    <xf numFmtId="0" fontId="8" fillId="0" borderId="0" xfId="7" applyFont="1" applyFill="1" applyAlignment="1">
      <alignment horizontal="right" vertical="center"/>
    </xf>
    <xf numFmtId="190" fontId="10" fillId="0" borderId="0" xfId="0" applyNumberFormat="1" applyFont="1" applyFill="1" applyBorder="1" applyAlignment="1">
      <alignment vertical="center"/>
    </xf>
    <xf numFmtId="189" fontId="10" fillId="0" borderId="0" xfId="7" applyNumberFormat="1" applyFont="1" applyFill="1" applyAlignment="1">
      <alignment vertical="center"/>
    </xf>
    <xf numFmtId="187" fontId="10" fillId="0" borderId="2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Alignment="1">
      <alignment vertical="center"/>
    </xf>
    <xf numFmtId="191" fontId="10" fillId="0" borderId="3" xfId="0" applyNumberFormat="1" applyFont="1" applyFill="1" applyBorder="1" applyAlignment="1">
      <alignment vertical="center"/>
    </xf>
    <xf numFmtId="187" fontId="10" fillId="0" borderId="3" xfId="0" applyNumberFormat="1" applyFont="1" applyFill="1" applyBorder="1" applyAlignment="1">
      <alignment vertical="center"/>
    </xf>
    <xf numFmtId="0" fontId="10" fillId="0" borderId="0" xfId="7" applyFont="1" applyFill="1" applyBorder="1" applyAlignment="1">
      <alignment horizontal="centerContinuous" vertical="center"/>
    </xf>
    <xf numFmtId="0" fontId="10" fillId="0" borderId="0" xfId="7" applyFont="1" applyFill="1" applyBorder="1" applyAlignment="1">
      <alignment vertical="center"/>
    </xf>
    <xf numFmtId="189" fontId="10" fillId="0" borderId="0" xfId="7" applyNumberFormat="1" applyFont="1" applyFill="1" applyBorder="1" applyAlignment="1">
      <alignment vertical="center"/>
    </xf>
    <xf numFmtId="189" fontId="10" fillId="0" borderId="0" xfId="7" applyNumberFormat="1" applyFont="1" applyFill="1" applyBorder="1" applyAlignment="1">
      <alignment horizontal="center" vertical="center"/>
    </xf>
    <xf numFmtId="188" fontId="10" fillId="0" borderId="0" xfId="7" applyNumberFormat="1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1" fillId="0" borderId="0" xfId="6" applyFill="1"/>
    <xf numFmtId="0" fontId="8" fillId="0" borderId="0" xfId="6" applyFont="1" applyFill="1" applyAlignment="1">
      <alignment horizontal="centerContinuous"/>
    </xf>
    <xf numFmtId="0" fontId="8" fillId="0" borderId="0" xfId="6" applyFont="1" applyFill="1" applyBorder="1" applyAlignment="1">
      <alignment horizontal="centerContinuous"/>
    </xf>
    <xf numFmtId="0" fontId="8" fillId="0" borderId="0" xfId="6" applyNumberFormat="1" applyFont="1" applyFill="1" applyBorder="1" applyAlignment="1">
      <alignment horizontal="center" vertical="center"/>
    </xf>
    <xf numFmtId="187" fontId="10" fillId="0" borderId="0" xfId="2" applyNumberFormat="1" applyFont="1" applyFill="1" applyAlignment="1">
      <alignment vertical="center"/>
    </xf>
    <xf numFmtId="0" fontId="10" fillId="0" borderId="0" xfId="6" applyFont="1" applyFill="1" applyAlignment="1">
      <alignment vertical="center"/>
    </xf>
    <xf numFmtId="190" fontId="10" fillId="0" borderId="0" xfId="2" applyNumberFormat="1" applyFont="1" applyFill="1" applyAlignment="1">
      <alignment vertical="center"/>
    </xf>
    <xf numFmtId="0" fontId="10" fillId="0" borderId="0" xfId="6" applyFont="1" applyFill="1" applyAlignment="1">
      <alignment horizontal="left" vertical="center" indent="2"/>
    </xf>
    <xf numFmtId="0" fontId="10" fillId="0" borderId="0" xfId="6" applyFont="1" applyFill="1" applyAlignment="1">
      <alignment horizontal="left" vertical="center" indent="4"/>
    </xf>
    <xf numFmtId="187" fontId="10" fillId="0" borderId="4" xfId="6" applyNumberFormat="1" applyFont="1" applyFill="1" applyBorder="1" applyAlignment="1">
      <alignment vertical="center"/>
    </xf>
    <xf numFmtId="187" fontId="10" fillId="0" borderId="0" xfId="6" applyNumberFormat="1" applyFont="1" applyFill="1" applyBorder="1" applyAlignment="1">
      <alignment vertical="center"/>
    </xf>
    <xf numFmtId="190" fontId="10" fillId="0" borderId="0" xfId="6" applyNumberFormat="1" applyFont="1" applyFill="1" applyAlignment="1">
      <alignment vertical="center"/>
    </xf>
    <xf numFmtId="190" fontId="10" fillId="0" borderId="0" xfId="6" applyNumberFormat="1" applyFont="1" applyFill="1" applyBorder="1" applyAlignment="1">
      <alignment vertical="center"/>
    </xf>
    <xf numFmtId="190" fontId="10" fillId="0" borderId="4" xfId="6" applyNumberFormat="1" applyFont="1" applyFill="1" applyBorder="1" applyAlignment="1">
      <alignment vertical="center"/>
    </xf>
    <xf numFmtId="190" fontId="10" fillId="0" borderId="0" xfId="6" applyNumberFormat="1" applyFont="1" applyFill="1"/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187" fontId="10" fillId="0" borderId="0" xfId="6" applyNumberFormat="1" applyFont="1" applyFill="1" applyAlignment="1">
      <alignment vertical="center"/>
    </xf>
    <xf numFmtId="191" fontId="10" fillId="0" borderId="0" xfId="6" applyNumberFormat="1" applyFont="1" applyFill="1" applyAlignment="1">
      <alignment vertical="center"/>
    </xf>
    <xf numFmtId="191" fontId="10" fillId="0" borderId="0" xfId="6" applyNumberFormat="1" applyFont="1" applyFill="1" applyBorder="1" applyAlignment="1">
      <alignment vertical="center"/>
    </xf>
    <xf numFmtId="0" fontId="10" fillId="0" borderId="0" xfId="6" applyFont="1" applyFill="1" applyAlignment="1">
      <alignment horizontal="left" vertical="center" indent="3"/>
    </xf>
    <xf numFmtId="191" fontId="10" fillId="0" borderId="5" xfId="6" applyNumberFormat="1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 indent="2"/>
    </xf>
    <xf numFmtId="191" fontId="10" fillId="0" borderId="6" xfId="6" applyNumberFormat="1" applyFont="1" applyFill="1" applyBorder="1" applyAlignment="1">
      <alignment vertical="center"/>
    </xf>
    <xf numFmtId="0" fontId="10" fillId="0" borderId="0" xfId="6" applyFont="1" applyFill="1" applyAlignment="1">
      <alignment horizontal="left" vertical="center"/>
    </xf>
    <xf numFmtId="191" fontId="10" fillId="0" borderId="4" xfId="6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87" fontId="7" fillId="0" borderId="0" xfId="7" applyNumberFormat="1" applyFont="1" applyFill="1" applyAlignment="1">
      <alignment vertical="center"/>
    </xf>
    <xf numFmtId="43" fontId="10" fillId="0" borderId="0" xfId="1" applyFont="1" applyFill="1" applyAlignment="1">
      <alignment vertical="center"/>
    </xf>
    <xf numFmtId="191" fontId="7" fillId="0" borderId="0" xfId="7" applyNumberFormat="1" applyFont="1" applyFill="1" applyAlignment="1">
      <alignment vertical="center"/>
    </xf>
    <xf numFmtId="187" fontId="10" fillId="0" borderId="0" xfId="2" applyNumberFormat="1" applyFont="1" applyFill="1" applyBorder="1" applyAlignment="1">
      <alignment horizontal="center" vertical="center"/>
    </xf>
    <xf numFmtId="187" fontId="10" fillId="0" borderId="0" xfId="0" quotePrefix="1" applyNumberFormat="1" applyFont="1" applyFill="1" applyBorder="1" applyAlignment="1">
      <alignment horizontal="right" vertical="center"/>
    </xf>
    <xf numFmtId="0" fontId="13" fillId="0" borderId="0" xfId="0" applyFont="1" applyFill="1"/>
    <xf numFmtId="49" fontId="8" fillId="0" borderId="0" xfId="0" applyNumberFormat="1" applyFont="1" applyFill="1" applyAlignment="1">
      <alignment horizontal="center" vertical="center"/>
    </xf>
    <xf numFmtId="190" fontId="10" fillId="0" borderId="0" xfId="7" applyNumberFormat="1" applyFont="1" applyFill="1" applyAlignment="1">
      <alignment vertical="center"/>
    </xf>
    <xf numFmtId="187" fontId="10" fillId="0" borderId="0" xfId="7" applyNumberFormat="1" applyFont="1" applyFill="1" applyAlignment="1">
      <alignment vertical="center"/>
    </xf>
    <xf numFmtId="187" fontId="10" fillId="0" borderId="0" xfId="7" applyNumberFormat="1" applyFont="1" applyFill="1" applyBorder="1" applyAlignment="1">
      <alignment vertical="center"/>
    </xf>
    <xf numFmtId="191" fontId="10" fillId="0" borderId="0" xfId="7" applyNumberFormat="1" applyFont="1" applyFill="1" applyBorder="1" applyAlignment="1">
      <alignment vertical="center"/>
    </xf>
    <xf numFmtId="43" fontId="10" fillId="0" borderId="0" xfId="7" applyNumberFormat="1" applyFont="1" applyFill="1" applyAlignment="1">
      <alignment vertical="center"/>
    </xf>
    <xf numFmtId="191" fontId="10" fillId="0" borderId="0" xfId="7" applyNumberFormat="1" applyFont="1" applyFill="1" applyAlignment="1">
      <alignment vertical="center"/>
    </xf>
    <xf numFmtId="187" fontId="14" fillId="0" borderId="0" xfId="2" applyNumberFormat="1" applyFont="1" applyFill="1" applyAlignment="1">
      <alignment vertical="center"/>
    </xf>
    <xf numFmtId="187" fontId="14" fillId="0" borderId="2" xfId="2" applyNumberFormat="1" applyFont="1" applyFill="1" applyBorder="1" applyAlignment="1">
      <alignment vertical="center"/>
    </xf>
    <xf numFmtId="187" fontId="14" fillId="0" borderId="0" xfId="2" applyNumberFormat="1" applyFont="1" applyFill="1" applyBorder="1" applyAlignment="1">
      <alignment vertical="center"/>
    </xf>
    <xf numFmtId="188" fontId="10" fillId="0" borderId="0" xfId="2" applyNumberFormat="1" applyFont="1" applyFill="1" applyAlignment="1">
      <alignment vertical="center"/>
    </xf>
    <xf numFmtId="187" fontId="14" fillId="0" borderId="4" xfId="2" applyNumberFormat="1" applyFont="1" applyFill="1" applyBorder="1" applyAlignment="1">
      <alignment vertical="center"/>
    </xf>
    <xf numFmtId="187" fontId="16" fillId="0" borderId="0" xfId="5" applyNumberFormat="1" applyFont="1" applyFill="1" applyAlignment="1">
      <alignment vertical="center"/>
    </xf>
    <xf numFmtId="193" fontId="10" fillId="0" borderId="0" xfId="5" applyNumberFormat="1" applyFont="1" applyFill="1" applyAlignment="1">
      <alignment vertical="center"/>
    </xf>
    <xf numFmtId="187" fontId="14" fillId="0" borderId="0" xfId="5" applyNumberFormat="1" applyFont="1" applyFill="1" applyAlignment="1">
      <alignment vertical="center"/>
    </xf>
    <xf numFmtId="187" fontId="10" fillId="0" borderId="0" xfId="5" applyNumberFormat="1" applyFont="1" applyFill="1" applyAlignment="1">
      <alignment vertical="center"/>
    </xf>
    <xf numFmtId="193" fontId="16" fillId="0" borderId="0" xfId="5" applyNumberFormat="1" applyFont="1" applyFill="1" applyAlignment="1">
      <alignment vertical="center"/>
    </xf>
    <xf numFmtId="193" fontId="10" fillId="0" borderId="0" xfId="2" applyNumberFormat="1" applyFont="1" applyFill="1" applyAlignment="1">
      <alignment vertical="center"/>
    </xf>
    <xf numFmtId="43" fontId="16" fillId="0" borderId="0" xfId="2" applyFont="1" applyFill="1" applyAlignment="1">
      <alignment vertical="center"/>
    </xf>
    <xf numFmtId="43" fontId="10" fillId="0" borderId="0" xfId="2" applyFont="1" applyFill="1" applyAlignment="1">
      <alignment vertical="center"/>
    </xf>
    <xf numFmtId="193" fontId="10" fillId="0" borderId="0" xfId="2" applyNumberFormat="1" applyFont="1" applyFill="1" applyBorder="1" applyAlignment="1">
      <alignment vertical="center"/>
    </xf>
    <xf numFmtId="188" fontId="10" fillId="0" borderId="0" xfId="5" applyNumberFormat="1" applyFont="1" applyFill="1" applyAlignment="1">
      <alignment vertical="center"/>
    </xf>
    <xf numFmtId="188" fontId="10" fillId="0" borderId="0" xfId="2" applyNumberFormat="1" applyFont="1" applyFill="1" applyBorder="1" applyAlignment="1">
      <alignment vertical="center"/>
    </xf>
    <xf numFmtId="187" fontId="10" fillId="0" borderId="4" xfId="5" applyNumberFormat="1" applyFont="1" applyFill="1" applyBorder="1" applyAlignment="1">
      <alignment vertical="center"/>
    </xf>
    <xf numFmtId="187" fontId="10" fillId="0" borderId="2" xfId="5" applyNumberFormat="1" applyFont="1" applyFill="1" applyBorder="1" applyAlignment="1">
      <alignment vertical="center"/>
    </xf>
    <xf numFmtId="193" fontId="10" fillId="0" borderId="2" xfId="5" applyNumberFormat="1" applyFont="1" applyFill="1" applyBorder="1" applyAlignment="1">
      <alignment vertical="center"/>
    </xf>
    <xf numFmtId="187" fontId="14" fillId="0" borderId="5" xfId="2" applyNumberFormat="1" applyFont="1" applyFill="1" applyBorder="1" applyAlignment="1">
      <alignment vertical="center"/>
    </xf>
    <xf numFmtId="193" fontId="10" fillId="0" borderId="3" xfId="5" applyNumberFormat="1" applyFont="1" applyFill="1" applyBorder="1" applyAlignment="1">
      <alignment vertical="center"/>
    </xf>
    <xf numFmtId="187" fontId="14" fillId="0" borderId="3" xfId="2" applyNumberFormat="1" applyFont="1" applyFill="1" applyBorder="1" applyAlignment="1">
      <alignment vertical="center"/>
    </xf>
    <xf numFmtId="187" fontId="10" fillId="0" borderId="5" xfId="2" applyNumberFormat="1" applyFont="1" applyFill="1" applyBorder="1" applyAlignment="1">
      <alignment vertical="center"/>
    </xf>
    <xf numFmtId="0" fontId="8" fillId="0" borderId="0" xfId="7" applyFont="1" applyFill="1" applyAlignment="1">
      <alignment horizontal="center" vertical="center"/>
    </xf>
    <xf numFmtId="0" fontId="16" fillId="0" borderId="0" xfId="6" applyFont="1" applyFill="1" applyAlignment="1">
      <alignment vertical="center"/>
    </xf>
    <xf numFmtId="0" fontId="9" fillId="0" borderId="0" xfId="6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right" vertical="center"/>
    </xf>
    <xf numFmtId="15" fontId="9" fillId="0" borderId="0" xfId="6" applyNumberFormat="1" applyFont="1" applyFill="1" applyAlignment="1">
      <alignment horizontal="center" vertical="center"/>
    </xf>
    <xf numFmtId="192" fontId="8" fillId="0" borderId="0" xfId="0" applyNumberFormat="1" applyFont="1" applyFill="1" applyAlignment="1">
      <alignment horizontal="center" vertical="center"/>
    </xf>
    <xf numFmtId="0" fontId="14" fillId="0" borderId="0" xfId="6" applyFont="1" applyFill="1" applyAlignment="1">
      <alignment vertical="center"/>
    </xf>
    <xf numFmtId="0" fontId="15" fillId="0" borderId="0" xfId="6" applyFont="1" applyFill="1" applyAlignment="1">
      <alignment horizontal="center" vertical="center"/>
    </xf>
    <xf numFmtId="0" fontId="17" fillId="0" borderId="0" xfId="6" applyFont="1" applyFill="1" applyAlignment="1">
      <alignment vertical="center"/>
    </xf>
    <xf numFmtId="0" fontId="10" fillId="0" borderId="0" xfId="0" applyFont="1" applyFill="1" applyAlignment="1">
      <alignment vertical="center"/>
    </xf>
    <xf numFmtId="193" fontId="10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left" vertical="center" indent="1"/>
    </xf>
    <xf numFmtId="43" fontId="14" fillId="0" borderId="5" xfId="2" applyNumberFormat="1" applyFont="1" applyFill="1" applyBorder="1" applyAlignment="1">
      <alignment vertical="center"/>
    </xf>
    <xf numFmtId="0" fontId="8" fillId="0" borderId="0" xfId="7" applyFont="1" applyFill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/>
    </xf>
    <xf numFmtId="15" fontId="9" fillId="0" borderId="4" xfId="6" applyNumberFormat="1" applyFont="1" applyFill="1" applyBorder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 2" xfId="5" xr:uid="{00000000-0005-0000-0000-000004000000}"/>
    <cellStyle name="Normal" xfId="0" builtinId="0"/>
    <cellStyle name="Normal 2" xfId="6" xr:uid="{00000000-0005-0000-0000-000006000000}"/>
    <cellStyle name="Normal_BLS _T Dec06 1-revised 1.1" xfId="7" xr:uid="{00000000-0005-0000-0000-000007000000}"/>
    <cellStyle name="Output Amounts" xfId="8" xr:uid="{00000000-0005-0000-0000-000008000000}"/>
    <cellStyle name="Output Column Headings" xfId="9" xr:uid="{00000000-0005-0000-0000-000009000000}"/>
    <cellStyle name="Output Line Items" xfId="10" xr:uid="{00000000-0005-0000-0000-00000A000000}"/>
    <cellStyle name="Output Report Heading" xfId="11" xr:uid="{00000000-0005-0000-0000-00000B000000}"/>
    <cellStyle name="Output Report Title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228600</xdr:rowOff>
    </xdr:from>
    <xdr:to>
      <xdr:col>0</xdr:col>
      <xdr:colOff>38100</xdr:colOff>
      <xdr:row>1</xdr:row>
      <xdr:rowOff>6350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F9D5F5E3-2BC7-4428-9A6A-F4BC832C8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3810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2AE8-0FD8-41FE-914D-7DFBA18AD220}">
  <dimension ref="A1:K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40625" defaultRowHeight="21" customHeight="1" x14ac:dyDescent="0.2"/>
  <cols>
    <col min="1" max="1" width="47.5703125" style="1" customWidth="1"/>
    <col min="2" max="2" width="14.42578125" style="1" customWidth="1"/>
    <col min="3" max="3" width="0.85546875" style="1" customWidth="1"/>
    <col min="4" max="4" width="14.42578125" style="19" customWidth="1"/>
    <col min="5" max="5" width="1.28515625" style="1" customWidth="1"/>
    <col min="6" max="6" width="14.42578125" style="18" customWidth="1"/>
    <col min="7" max="7" width="0.85546875" style="18" customWidth="1"/>
    <col min="8" max="8" width="14.42578125" style="19" customWidth="1"/>
    <col min="9" max="9" width="9.140625" style="1"/>
    <col min="10" max="10" width="17.42578125" style="1" bestFit="1" customWidth="1"/>
    <col min="11" max="11" width="12.85546875" style="1" bestFit="1" customWidth="1"/>
    <col min="12" max="16384" width="9.140625" style="1"/>
  </cols>
  <sheetData>
    <row r="1" spans="1:8" ht="21" customHeight="1" x14ac:dyDescent="0.2">
      <c r="E1" s="20"/>
      <c r="F1" s="54"/>
      <c r="G1" s="21"/>
    </row>
    <row r="2" spans="1:8" s="2" customFormat="1" ht="21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</row>
    <row r="3" spans="1:8" s="2" customFormat="1" ht="21" customHeight="1" x14ac:dyDescent="0.2">
      <c r="A3" s="101" t="s">
        <v>24</v>
      </c>
      <c r="B3" s="101"/>
      <c r="C3" s="101"/>
      <c r="D3" s="101"/>
      <c r="E3" s="101"/>
      <c r="F3" s="101"/>
      <c r="G3" s="101"/>
      <c r="H3" s="101"/>
    </row>
    <row r="4" spans="1:8" s="2" customFormat="1" ht="21" customHeight="1" x14ac:dyDescent="0.4">
      <c r="A4" s="23" t="s">
        <v>51</v>
      </c>
      <c r="B4" s="23"/>
      <c r="C4" s="23"/>
      <c r="D4" s="23"/>
      <c r="E4" s="23"/>
      <c r="F4" s="24"/>
      <c r="G4" s="24"/>
      <c r="H4" s="23"/>
    </row>
    <row r="5" spans="1:8" s="2" customFormat="1" ht="21" customHeight="1" x14ac:dyDescent="0.4">
      <c r="A5" s="23" t="s">
        <v>39</v>
      </c>
      <c r="B5" s="23"/>
      <c r="C5" s="23"/>
      <c r="D5" s="23"/>
      <c r="E5" s="23"/>
      <c r="F5" s="24"/>
      <c r="G5" s="24"/>
      <c r="H5" s="23"/>
    </row>
    <row r="6" spans="1:8" s="2" customFormat="1" ht="21" customHeight="1" x14ac:dyDescent="0.2">
      <c r="A6" s="3"/>
      <c r="B6" s="87"/>
      <c r="C6" s="3"/>
      <c r="D6" s="13"/>
      <c r="E6" s="4"/>
      <c r="F6" s="13"/>
      <c r="G6" s="13"/>
      <c r="H6" s="5" t="s">
        <v>20</v>
      </c>
    </row>
    <row r="7" spans="1:8" s="2" customFormat="1" ht="21" customHeight="1" x14ac:dyDescent="0.2">
      <c r="A7" s="4"/>
      <c r="B7" s="102" t="s">
        <v>1</v>
      </c>
      <c r="C7" s="102"/>
      <c r="D7" s="102"/>
      <c r="E7" s="102"/>
      <c r="F7" s="102" t="s">
        <v>37</v>
      </c>
      <c r="G7" s="102"/>
      <c r="H7" s="102"/>
    </row>
    <row r="8" spans="1:8" s="2" customFormat="1" ht="21" customHeight="1" x14ac:dyDescent="0.2">
      <c r="B8" s="57" t="s">
        <v>52</v>
      </c>
      <c r="C8" s="50"/>
      <c r="D8" s="57" t="s">
        <v>50</v>
      </c>
      <c r="E8" s="25"/>
      <c r="F8" s="57" t="s">
        <v>52</v>
      </c>
      <c r="H8" s="57" t="s">
        <v>50</v>
      </c>
    </row>
    <row r="9" spans="1:8" s="2" customFormat="1" ht="21" customHeight="1" x14ac:dyDescent="0.2">
      <c r="A9" s="87" t="s">
        <v>2</v>
      </c>
      <c r="B9" s="87"/>
      <c r="C9" s="87"/>
      <c r="D9" s="87"/>
      <c r="F9" s="14"/>
      <c r="G9" s="14"/>
      <c r="H9" s="14"/>
    </row>
    <row r="10" spans="1:8" s="2" customFormat="1" ht="21" customHeight="1" x14ac:dyDescent="0.2">
      <c r="A10" s="27" t="s">
        <v>3</v>
      </c>
      <c r="B10" s="28">
        <v>63760610</v>
      </c>
      <c r="C10" s="27"/>
      <c r="D10" s="28">
        <v>73886309</v>
      </c>
      <c r="E10" s="7"/>
      <c r="F10" s="28">
        <v>60354407</v>
      </c>
      <c r="G10" s="15"/>
      <c r="H10" s="28">
        <v>70013515</v>
      </c>
    </row>
    <row r="11" spans="1:8" s="2" customFormat="1" ht="21" customHeight="1" x14ac:dyDescent="0.2">
      <c r="A11" s="27" t="s">
        <v>25</v>
      </c>
      <c r="B11" s="28">
        <v>758200362</v>
      </c>
      <c r="C11" s="27"/>
      <c r="D11" s="28">
        <v>519036028</v>
      </c>
      <c r="E11" s="7"/>
      <c r="F11" s="28">
        <v>610101001</v>
      </c>
      <c r="G11" s="15"/>
      <c r="H11" s="28">
        <v>374778755</v>
      </c>
    </row>
    <row r="12" spans="1:8" s="2" customFormat="1" ht="21" customHeight="1" x14ac:dyDescent="0.2">
      <c r="A12" s="27" t="s">
        <v>48</v>
      </c>
      <c r="B12" s="28">
        <v>64659689</v>
      </c>
      <c r="C12" s="27"/>
      <c r="D12" s="28">
        <v>57936242</v>
      </c>
      <c r="E12" s="7"/>
      <c r="F12" s="28">
        <v>75556878</v>
      </c>
      <c r="G12" s="15"/>
      <c r="H12" s="28">
        <v>69359414</v>
      </c>
    </row>
    <row r="13" spans="1:8" s="2" customFormat="1" ht="21" customHeight="1" x14ac:dyDescent="0.2">
      <c r="A13" s="27" t="s">
        <v>45</v>
      </c>
      <c r="B13" s="28">
        <v>47548228</v>
      </c>
      <c r="C13" s="27"/>
      <c r="D13" s="28">
        <v>67560232</v>
      </c>
      <c r="E13" s="7"/>
      <c r="F13" s="28">
        <v>46853122</v>
      </c>
      <c r="G13" s="15"/>
      <c r="H13" s="28">
        <v>66143443</v>
      </c>
    </row>
    <row r="14" spans="1:8" s="2" customFormat="1" ht="21" customHeight="1" x14ac:dyDescent="0.2">
      <c r="A14" s="27" t="s">
        <v>26</v>
      </c>
      <c r="B14" s="33">
        <v>680783582</v>
      </c>
      <c r="C14" s="27"/>
      <c r="D14" s="33">
        <v>758482179</v>
      </c>
      <c r="E14" s="7"/>
      <c r="F14" s="33">
        <v>582449292</v>
      </c>
      <c r="G14" s="15"/>
      <c r="H14" s="33">
        <v>670444629</v>
      </c>
    </row>
    <row r="15" spans="1:8" s="2" customFormat="1" ht="21" customHeight="1" x14ac:dyDescent="0.2">
      <c r="A15" s="27" t="s">
        <v>4</v>
      </c>
      <c r="B15" s="28">
        <v>944461</v>
      </c>
      <c r="C15" s="27"/>
      <c r="D15" s="28">
        <v>911321</v>
      </c>
      <c r="E15" s="7"/>
      <c r="F15" s="33">
        <v>144589329</v>
      </c>
      <c r="G15" s="15"/>
      <c r="H15" s="33">
        <v>144589329</v>
      </c>
    </row>
    <row r="16" spans="1:8" s="2" customFormat="1" ht="21" customHeight="1" x14ac:dyDescent="0.2">
      <c r="A16" s="27" t="s">
        <v>27</v>
      </c>
      <c r="B16" s="55">
        <v>2181655494</v>
      </c>
      <c r="C16" s="27"/>
      <c r="D16" s="55">
        <v>2189102088</v>
      </c>
      <c r="E16" s="7"/>
      <c r="F16" s="55">
        <v>1884277707</v>
      </c>
      <c r="G16" s="27"/>
      <c r="H16" s="55">
        <v>1896205127</v>
      </c>
    </row>
    <row r="17" spans="1:11" s="2" customFormat="1" ht="21" customHeight="1" x14ac:dyDescent="0.4">
      <c r="A17" s="27" t="s">
        <v>5</v>
      </c>
      <c r="B17" s="36">
        <v>9578760</v>
      </c>
      <c r="C17" s="27"/>
      <c r="D17" s="36">
        <v>9753914</v>
      </c>
      <c r="E17" s="7"/>
      <c r="F17" s="36">
        <v>7781569</v>
      </c>
      <c r="G17" s="15"/>
      <c r="H17" s="36">
        <v>7754245</v>
      </c>
    </row>
    <row r="18" spans="1:11" s="2" customFormat="1" ht="21" customHeight="1" x14ac:dyDescent="0.4">
      <c r="A18" s="27" t="s">
        <v>6</v>
      </c>
      <c r="B18" s="36">
        <v>64673882</v>
      </c>
      <c r="C18" s="27"/>
      <c r="D18" s="36">
        <v>65049861</v>
      </c>
      <c r="E18" s="7"/>
      <c r="F18" s="36">
        <v>54873478</v>
      </c>
      <c r="G18" s="15"/>
      <c r="H18" s="36">
        <v>55460373</v>
      </c>
    </row>
    <row r="19" spans="1:11" s="2" customFormat="1" ht="21" customHeight="1" x14ac:dyDescent="0.4">
      <c r="A19" s="27" t="s">
        <v>49</v>
      </c>
      <c r="B19" s="36">
        <v>35060722</v>
      </c>
      <c r="C19" s="27"/>
      <c r="D19" s="36">
        <v>32307811</v>
      </c>
      <c r="E19" s="7"/>
      <c r="F19" s="36">
        <v>1424576</v>
      </c>
      <c r="G19" s="15"/>
      <c r="H19" s="36">
        <v>1451391</v>
      </c>
    </row>
    <row r="20" spans="1:11" s="2" customFormat="1" ht="21" customHeight="1" x14ac:dyDescent="0.4">
      <c r="A20" s="27" t="s">
        <v>47</v>
      </c>
      <c r="B20" s="36">
        <v>5979894</v>
      </c>
      <c r="C20" s="27"/>
      <c r="D20" s="36">
        <v>7939617</v>
      </c>
      <c r="E20" s="7"/>
      <c r="F20" s="36">
        <v>2191533</v>
      </c>
      <c r="G20" s="15"/>
      <c r="H20" s="36">
        <v>2082884</v>
      </c>
    </row>
    <row r="21" spans="1:11" s="2" customFormat="1" ht="21" customHeight="1" x14ac:dyDescent="0.4">
      <c r="A21" s="27" t="s">
        <v>42</v>
      </c>
      <c r="B21" s="36">
        <v>10240381</v>
      </c>
      <c r="C21" s="27"/>
      <c r="D21" s="36">
        <v>12833047</v>
      </c>
      <c r="E21" s="7"/>
      <c r="F21" s="36">
        <v>10088412</v>
      </c>
      <c r="G21" s="15"/>
      <c r="H21" s="36">
        <v>12699962</v>
      </c>
    </row>
    <row r="22" spans="1:11" s="2" customFormat="1" ht="21" customHeight="1" x14ac:dyDescent="0.4">
      <c r="A22" s="27" t="s">
        <v>53</v>
      </c>
      <c r="B22" s="36">
        <v>9670210</v>
      </c>
      <c r="C22" s="27"/>
      <c r="D22" s="32">
        <v>3755268</v>
      </c>
      <c r="E22" s="7"/>
      <c r="F22" s="32">
        <v>0</v>
      </c>
      <c r="G22" s="15"/>
      <c r="H22" s="32">
        <v>0</v>
      </c>
    </row>
    <row r="23" spans="1:11" s="2" customFormat="1" ht="21" customHeight="1" x14ac:dyDescent="0.2">
      <c r="A23" s="27" t="s">
        <v>7</v>
      </c>
      <c r="B23" s="34">
        <v>20052297</v>
      </c>
      <c r="C23" s="27"/>
      <c r="D23" s="34">
        <v>24405768</v>
      </c>
      <c r="E23" s="7"/>
      <c r="F23" s="35">
        <v>12780053</v>
      </c>
      <c r="G23" s="15"/>
      <c r="H23" s="35">
        <v>13977916</v>
      </c>
      <c r="I23" s="58"/>
      <c r="J23" s="14"/>
      <c r="K23" s="14"/>
    </row>
    <row r="24" spans="1:11" s="2" customFormat="1" ht="21" customHeight="1" thickBot="1" x14ac:dyDescent="0.25">
      <c r="A24" s="37" t="s">
        <v>8</v>
      </c>
      <c r="B24" s="12">
        <f>B10+B11+B12+B13+B14+B15+B16+B17+B18+B19+B20+B21+B23+B22</f>
        <v>3952808572</v>
      </c>
      <c r="C24" s="37"/>
      <c r="D24" s="12">
        <f>D10+D11+D12+D13+D14+D15+D16+D17+D18+D19+D20+D21+D23+D22</f>
        <v>3822959685</v>
      </c>
      <c r="E24" s="7"/>
      <c r="F24" s="12">
        <f>F10+F11+F12+F13+F14+F15+F16+F17+F18+F19+F20+F21+F23</f>
        <v>3493321357</v>
      </c>
      <c r="G24" s="15"/>
      <c r="H24" s="12">
        <f>H10+H11+H12+H13+H14+H15+H16+H17+H18+H19+H20+H21+H23</f>
        <v>3384960983</v>
      </c>
      <c r="J24" s="9"/>
      <c r="K24" s="60"/>
    </row>
    <row r="25" spans="1:11" s="2" customFormat="1" ht="21" customHeight="1" thickTop="1" x14ac:dyDescent="0.2">
      <c r="A25" s="27"/>
      <c r="B25" s="32"/>
      <c r="C25" s="37"/>
      <c r="D25" s="32"/>
      <c r="E25" s="7"/>
      <c r="F25" s="17"/>
      <c r="G25" s="15"/>
      <c r="H25" s="15"/>
      <c r="I25" s="58"/>
    </row>
    <row r="26" spans="1:11" s="2" customFormat="1" ht="21" customHeight="1" x14ac:dyDescent="0.4">
      <c r="A26" s="56"/>
      <c r="B26" s="32"/>
      <c r="C26" s="37"/>
      <c r="D26" s="32"/>
      <c r="E26" s="7"/>
      <c r="F26" s="17"/>
      <c r="G26" s="15"/>
      <c r="H26" s="15"/>
    </row>
    <row r="27" spans="1:11" s="2" customFormat="1" ht="21" customHeight="1" x14ac:dyDescent="0.2">
      <c r="A27" s="37"/>
      <c r="B27" s="32"/>
      <c r="C27" s="37"/>
      <c r="D27" s="32"/>
      <c r="E27" s="7"/>
      <c r="F27" s="17"/>
      <c r="G27" s="15"/>
      <c r="H27" s="15"/>
    </row>
    <row r="28" spans="1:11" s="2" customFormat="1" ht="21" customHeight="1" x14ac:dyDescent="0.2">
      <c r="A28" s="37"/>
      <c r="B28" s="32"/>
      <c r="C28" s="37"/>
      <c r="D28" s="32"/>
      <c r="E28" s="7"/>
      <c r="F28" s="15"/>
      <c r="G28" s="15"/>
      <c r="H28" s="15"/>
    </row>
    <row r="29" spans="1:11" s="2" customFormat="1" ht="21" customHeight="1" x14ac:dyDescent="0.2">
      <c r="A29" s="37"/>
      <c r="B29" s="32"/>
      <c r="C29" s="37"/>
      <c r="D29" s="32"/>
      <c r="E29" s="7"/>
      <c r="F29" s="15"/>
      <c r="G29" s="15"/>
      <c r="H29" s="15"/>
    </row>
    <row r="30" spans="1:11" s="2" customFormat="1" ht="21" customHeight="1" x14ac:dyDescent="0.2">
      <c r="A30" s="37"/>
      <c r="B30" s="32"/>
      <c r="C30" s="37"/>
      <c r="D30" s="32"/>
      <c r="E30" s="7"/>
      <c r="F30" s="15"/>
      <c r="G30" s="15"/>
      <c r="H30" s="15"/>
    </row>
    <row r="31" spans="1:11" s="2" customFormat="1" ht="21" customHeight="1" x14ac:dyDescent="0.2">
      <c r="A31" s="37"/>
      <c r="B31" s="32"/>
      <c r="C31" s="37"/>
      <c r="D31" s="32"/>
      <c r="E31" s="7"/>
      <c r="F31" s="15"/>
      <c r="G31" s="15"/>
      <c r="H31" s="15"/>
    </row>
    <row r="32" spans="1:11" s="2" customFormat="1" ht="21" customHeight="1" x14ac:dyDescent="0.2">
      <c r="A32" s="37"/>
      <c r="B32" s="32"/>
      <c r="C32" s="37"/>
      <c r="D32" s="32"/>
      <c r="E32" s="7"/>
      <c r="F32" s="15"/>
      <c r="G32" s="15"/>
      <c r="H32" s="15"/>
    </row>
    <row r="33" spans="1:8" s="2" customFormat="1" ht="21" customHeight="1" x14ac:dyDescent="0.2">
      <c r="A33" s="37"/>
      <c r="B33" s="32"/>
      <c r="C33" s="37"/>
      <c r="D33" s="32"/>
      <c r="E33" s="7"/>
      <c r="F33" s="15"/>
      <c r="G33" s="15"/>
      <c r="H33" s="15"/>
    </row>
    <row r="34" spans="1:8" s="2" customFormat="1" ht="21" customHeight="1" x14ac:dyDescent="0.2">
      <c r="A34" s="37"/>
      <c r="B34" s="32"/>
      <c r="C34" s="37"/>
      <c r="D34" s="32"/>
      <c r="E34" s="7"/>
      <c r="F34" s="15"/>
      <c r="G34" s="15"/>
      <c r="H34" s="15"/>
    </row>
    <row r="35" spans="1:8" s="2" customFormat="1" ht="21" customHeight="1" x14ac:dyDescent="0.2">
      <c r="A35" s="37"/>
      <c r="B35" s="32"/>
      <c r="C35" s="37"/>
      <c r="D35" s="32"/>
      <c r="E35" s="7"/>
      <c r="F35" s="15"/>
      <c r="G35" s="15"/>
      <c r="H35" s="15"/>
    </row>
    <row r="36" spans="1:8" s="2" customFormat="1" ht="21" customHeight="1" x14ac:dyDescent="0.2">
      <c r="A36" s="37"/>
      <c r="B36" s="32"/>
      <c r="C36" s="37"/>
      <c r="D36" s="32"/>
      <c r="E36" s="7"/>
      <c r="F36" s="15"/>
      <c r="G36" s="15"/>
      <c r="H36" s="15"/>
    </row>
    <row r="37" spans="1:8" s="2" customFormat="1" ht="21" customHeight="1" x14ac:dyDescent="0.2">
      <c r="A37" s="37"/>
      <c r="B37" s="32"/>
      <c r="C37" s="37"/>
      <c r="D37" s="32"/>
      <c r="E37" s="7"/>
      <c r="F37" s="15"/>
      <c r="G37" s="15"/>
      <c r="H37" s="15"/>
    </row>
    <row r="38" spans="1:8" s="2" customFormat="1" ht="21" customHeight="1" x14ac:dyDescent="0.2">
      <c r="A38" s="37"/>
      <c r="B38" s="32"/>
      <c r="C38" s="37"/>
      <c r="D38" s="32"/>
      <c r="E38" s="7"/>
      <c r="F38" s="15"/>
      <c r="G38" s="15"/>
      <c r="H38" s="15"/>
    </row>
    <row r="39" spans="1:8" s="2" customFormat="1" ht="21" customHeight="1" x14ac:dyDescent="0.2">
      <c r="A39" s="37"/>
      <c r="B39" s="32"/>
      <c r="C39" s="37"/>
      <c r="D39" s="32"/>
      <c r="E39" s="7"/>
      <c r="F39" s="15"/>
      <c r="G39" s="15"/>
      <c r="H39" s="15"/>
    </row>
    <row r="40" spans="1:8" s="2" customFormat="1" ht="21" customHeight="1" x14ac:dyDescent="0.2">
      <c r="A40" s="37"/>
      <c r="B40" s="32"/>
      <c r="C40" s="37"/>
      <c r="D40" s="32"/>
      <c r="E40" s="7"/>
      <c r="F40" s="15"/>
      <c r="G40" s="15"/>
      <c r="H40" s="15"/>
    </row>
    <row r="41" spans="1:8" s="2" customFormat="1" ht="21" customHeight="1" x14ac:dyDescent="0.2">
      <c r="A41" s="37"/>
      <c r="B41" s="32"/>
      <c r="C41" s="37"/>
      <c r="D41" s="32"/>
      <c r="E41" s="7"/>
      <c r="F41" s="15"/>
      <c r="G41" s="15"/>
      <c r="H41" s="15"/>
    </row>
    <row r="42" spans="1:8" s="2" customFormat="1" ht="21" customHeight="1" x14ac:dyDescent="0.2">
      <c r="A42" s="38" t="s">
        <v>30</v>
      </c>
      <c r="B42" s="38"/>
      <c r="C42" s="38"/>
      <c r="D42" s="38"/>
      <c r="E42" s="7"/>
      <c r="F42" s="15"/>
      <c r="G42" s="15"/>
      <c r="H42" s="15"/>
    </row>
    <row r="43" spans="1:8" s="2" customFormat="1" ht="21" customHeight="1" x14ac:dyDescent="0.2">
      <c r="A43" s="40" t="s">
        <v>21</v>
      </c>
      <c r="B43" s="9">
        <v>2904276405</v>
      </c>
      <c r="C43" s="40"/>
      <c r="D43" s="9">
        <v>2810862624</v>
      </c>
      <c r="E43" s="7"/>
      <c r="F43" s="6">
        <v>2521180704</v>
      </c>
      <c r="G43" s="15"/>
      <c r="H43" s="6">
        <v>2485596798</v>
      </c>
    </row>
    <row r="44" spans="1:8" s="2" customFormat="1" ht="21" customHeight="1" x14ac:dyDescent="0.2">
      <c r="A44" s="27" t="s">
        <v>41</v>
      </c>
      <c r="B44" s="9">
        <v>249830477</v>
      </c>
      <c r="C44" s="27"/>
      <c r="D44" s="9">
        <v>219149193</v>
      </c>
      <c r="E44" s="7"/>
      <c r="F44" s="6">
        <v>241055266</v>
      </c>
      <c r="G44" s="15"/>
      <c r="H44" s="6">
        <v>162499180</v>
      </c>
    </row>
    <row r="45" spans="1:8" s="2" customFormat="1" ht="21" customHeight="1" x14ac:dyDescent="0.2">
      <c r="A45" s="27" t="s">
        <v>9</v>
      </c>
      <c r="B45" s="9">
        <v>6819899</v>
      </c>
      <c r="C45" s="27"/>
      <c r="D45" s="9">
        <v>7257360</v>
      </c>
      <c r="E45" s="7"/>
      <c r="F45" s="6">
        <v>6607265</v>
      </c>
      <c r="G45" s="15"/>
      <c r="H45" s="6">
        <v>6702768</v>
      </c>
    </row>
    <row r="46" spans="1:8" s="2" customFormat="1" ht="21" customHeight="1" x14ac:dyDescent="0.2">
      <c r="A46" s="27" t="s">
        <v>43</v>
      </c>
      <c r="B46" s="9">
        <v>19503338</v>
      </c>
      <c r="C46" s="27"/>
      <c r="D46" s="9">
        <v>19256663</v>
      </c>
      <c r="E46" s="7"/>
      <c r="F46" s="6">
        <v>19312009</v>
      </c>
      <c r="G46" s="15"/>
      <c r="H46" s="6">
        <v>19056520</v>
      </c>
    </row>
    <row r="47" spans="1:8" s="2" customFormat="1" ht="21" customHeight="1" x14ac:dyDescent="0.2">
      <c r="A47" s="48" t="s">
        <v>44</v>
      </c>
      <c r="B47" s="9">
        <v>45686791</v>
      </c>
      <c r="C47" s="48"/>
      <c r="D47" s="9">
        <v>57127821</v>
      </c>
      <c r="E47" s="7"/>
      <c r="F47" s="6">
        <v>44947790</v>
      </c>
      <c r="G47" s="15"/>
      <c r="H47" s="6">
        <v>56212287</v>
      </c>
    </row>
    <row r="48" spans="1:8" s="2" customFormat="1" ht="21" customHeight="1" x14ac:dyDescent="0.2">
      <c r="A48" s="48" t="s">
        <v>28</v>
      </c>
      <c r="B48" s="9">
        <v>142150745</v>
      </c>
      <c r="C48" s="48"/>
      <c r="D48" s="9">
        <v>136176779</v>
      </c>
      <c r="E48" s="7"/>
      <c r="F48" s="6">
        <v>139733702</v>
      </c>
      <c r="G48" s="15"/>
      <c r="H48" s="6">
        <v>133963539</v>
      </c>
    </row>
    <row r="49" spans="1:11" s="2" customFormat="1" ht="21" customHeight="1" x14ac:dyDescent="0.2">
      <c r="A49" s="27" t="s">
        <v>22</v>
      </c>
      <c r="B49" s="26">
        <v>25805093</v>
      </c>
      <c r="C49" s="27"/>
      <c r="D49" s="26">
        <v>27305660</v>
      </c>
      <c r="E49" s="7"/>
      <c r="F49" s="26">
        <v>23624746</v>
      </c>
      <c r="G49" s="15"/>
      <c r="H49" s="26">
        <v>25065453</v>
      </c>
    </row>
    <row r="50" spans="1:11" s="2" customFormat="1" ht="21" customHeight="1" x14ac:dyDescent="0.2">
      <c r="A50" s="27" t="s">
        <v>46</v>
      </c>
      <c r="B50" s="26">
        <v>2451079</v>
      </c>
      <c r="C50" s="27"/>
      <c r="D50" s="26">
        <v>2447583</v>
      </c>
      <c r="E50" s="7"/>
      <c r="F50" s="26">
        <v>2164958</v>
      </c>
      <c r="G50" s="15"/>
      <c r="H50" s="26">
        <v>2588682</v>
      </c>
    </row>
    <row r="51" spans="1:11" s="2" customFormat="1" ht="21" customHeight="1" x14ac:dyDescent="0.2">
      <c r="A51" s="27" t="s">
        <v>10</v>
      </c>
      <c r="B51" s="26">
        <v>94582391</v>
      </c>
      <c r="C51" s="27"/>
      <c r="D51" s="26">
        <v>93128867</v>
      </c>
      <c r="E51" s="7"/>
      <c r="F51" s="26">
        <v>47796356</v>
      </c>
      <c r="G51" s="15"/>
      <c r="H51" s="26">
        <v>53792151</v>
      </c>
    </row>
    <row r="52" spans="1:11" s="2" customFormat="1" ht="21" customHeight="1" x14ac:dyDescent="0.2">
      <c r="A52" s="29" t="s">
        <v>38</v>
      </c>
      <c r="B52" s="8">
        <f>SUM(B43:B51)</f>
        <v>3491106218</v>
      </c>
      <c r="C52" s="29"/>
      <c r="D52" s="8">
        <f>SUM(D43:D51)</f>
        <v>3372712550</v>
      </c>
      <c r="E52" s="7"/>
      <c r="F52" s="8">
        <f>SUM(F43:F51)</f>
        <v>3046422796</v>
      </c>
      <c r="G52" s="15"/>
      <c r="H52" s="8">
        <f>SUM(H43:H51)</f>
        <v>2945477378</v>
      </c>
      <c r="J52" s="52"/>
      <c r="K52" s="62"/>
    </row>
    <row r="53" spans="1:11" s="2" customFormat="1" ht="21" customHeight="1" x14ac:dyDescent="0.2">
      <c r="A53" s="29"/>
      <c r="B53" s="9"/>
      <c r="C53" s="29"/>
      <c r="D53" s="9"/>
      <c r="E53" s="7"/>
      <c r="F53" s="9"/>
      <c r="G53" s="15"/>
      <c r="H53" s="9"/>
    </row>
    <row r="54" spans="1:11" s="2" customFormat="1" ht="21" customHeight="1" x14ac:dyDescent="0.2">
      <c r="A54" s="27" t="s">
        <v>29</v>
      </c>
      <c r="B54" s="42"/>
      <c r="C54" s="27"/>
      <c r="D54" s="42"/>
      <c r="E54" s="7"/>
      <c r="F54" s="15"/>
      <c r="G54" s="15"/>
      <c r="H54" s="15"/>
    </row>
    <row r="55" spans="1:11" s="2" customFormat="1" ht="21" customHeight="1" x14ac:dyDescent="0.2">
      <c r="A55" s="40" t="s">
        <v>11</v>
      </c>
      <c r="B55" s="42"/>
      <c r="C55" s="40"/>
      <c r="D55" s="42"/>
      <c r="E55" s="7"/>
      <c r="F55" s="15"/>
      <c r="G55" s="15"/>
      <c r="H55" s="15"/>
      <c r="J55" s="52"/>
    </row>
    <row r="56" spans="1:11" s="2" customFormat="1" ht="21" customHeight="1" x14ac:dyDescent="0.2">
      <c r="A56" s="29" t="s">
        <v>12</v>
      </c>
      <c r="B56" s="42"/>
      <c r="C56" s="29"/>
      <c r="D56" s="42"/>
      <c r="E56" s="7"/>
      <c r="F56" s="15"/>
      <c r="G56" s="15"/>
      <c r="H56" s="15"/>
    </row>
    <row r="57" spans="1:11" s="2" customFormat="1" ht="21" customHeight="1" thickBot="1" x14ac:dyDescent="0.25">
      <c r="A57" s="44" t="s">
        <v>19</v>
      </c>
      <c r="B57" s="45">
        <v>16550</v>
      </c>
      <c r="C57" s="44"/>
      <c r="D57" s="45">
        <v>16550</v>
      </c>
      <c r="E57" s="10"/>
      <c r="F57" s="45">
        <v>16550</v>
      </c>
      <c r="G57" s="15"/>
      <c r="H57" s="45">
        <v>16550</v>
      </c>
    </row>
    <row r="58" spans="1:11" s="2" customFormat="1" ht="21" customHeight="1" thickTop="1" thickBot="1" x14ac:dyDescent="0.25">
      <c r="A58" s="44" t="s">
        <v>18</v>
      </c>
      <c r="B58" s="45">
        <v>39983450</v>
      </c>
      <c r="C58" s="44"/>
      <c r="D58" s="45">
        <v>39983450</v>
      </c>
      <c r="E58" s="10"/>
      <c r="F58" s="45">
        <v>39983450</v>
      </c>
      <c r="G58" s="15"/>
      <c r="H58" s="45">
        <v>39983450</v>
      </c>
    </row>
    <row r="59" spans="1:11" s="2" customFormat="1" ht="21" customHeight="1" thickTop="1" x14ac:dyDescent="0.2">
      <c r="A59" s="46" t="s">
        <v>13</v>
      </c>
      <c r="B59" s="47"/>
      <c r="C59" s="46"/>
      <c r="D59" s="47"/>
      <c r="E59" s="10"/>
      <c r="F59" s="16"/>
      <c r="G59" s="16"/>
      <c r="H59" s="16"/>
    </row>
    <row r="60" spans="1:11" s="2" customFormat="1" ht="21" customHeight="1" x14ac:dyDescent="0.2">
      <c r="A60" s="44" t="s">
        <v>40</v>
      </c>
      <c r="B60" s="43">
        <v>19088429</v>
      </c>
      <c r="C60" s="44"/>
      <c r="D60" s="43">
        <v>19088429</v>
      </c>
      <c r="E60" s="10"/>
      <c r="F60" s="43">
        <v>19088429</v>
      </c>
      <c r="G60" s="15"/>
      <c r="H60" s="43">
        <v>19088429</v>
      </c>
    </row>
    <row r="61" spans="1:11" s="2" customFormat="1" ht="21" customHeight="1" x14ac:dyDescent="0.2">
      <c r="A61" s="48" t="s">
        <v>14</v>
      </c>
      <c r="B61" s="42">
        <v>56346232</v>
      </c>
      <c r="C61" s="48"/>
      <c r="D61" s="42">
        <v>56346232</v>
      </c>
      <c r="E61" s="10"/>
      <c r="F61" s="42">
        <v>56346232</v>
      </c>
      <c r="G61" s="15"/>
      <c r="H61" s="42">
        <v>56346232</v>
      </c>
    </row>
    <row r="62" spans="1:11" s="2" customFormat="1" ht="21" customHeight="1" x14ac:dyDescent="0.2">
      <c r="A62" s="48" t="s">
        <v>31</v>
      </c>
      <c r="B62" s="42">
        <v>51276838</v>
      </c>
      <c r="C62" s="48"/>
      <c r="D62" s="42">
        <v>47256838</v>
      </c>
      <c r="E62" s="7"/>
      <c r="F62" s="42">
        <v>54730656</v>
      </c>
      <c r="G62" s="16"/>
      <c r="H62" s="42">
        <v>52849874</v>
      </c>
    </row>
    <row r="63" spans="1:11" s="2" customFormat="1" ht="21" customHeight="1" x14ac:dyDescent="0.2">
      <c r="A63" s="27" t="s">
        <v>15</v>
      </c>
      <c r="B63" s="42"/>
      <c r="C63" s="27"/>
      <c r="D63" s="42"/>
      <c r="E63" s="7"/>
      <c r="F63" s="15"/>
      <c r="G63" s="15"/>
      <c r="H63" s="15"/>
    </row>
    <row r="64" spans="1:11" s="2" customFormat="1" ht="21" customHeight="1" x14ac:dyDescent="0.2">
      <c r="A64" s="29" t="s">
        <v>16</v>
      </c>
      <c r="B64" s="42"/>
      <c r="C64" s="29"/>
      <c r="D64" s="42"/>
      <c r="E64" s="7"/>
      <c r="F64" s="17"/>
      <c r="G64" s="17"/>
      <c r="H64" s="17"/>
    </row>
    <row r="65" spans="1:11" s="2" customFormat="1" ht="21" customHeight="1" x14ac:dyDescent="0.2">
      <c r="A65" s="44" t="s">
        <v>32</v>
      </c>
      <c r="B65" s="41">
        <v>25000000</v>
      </c>
      <c r="C65" s="30"/>
      <c r="D65" s="41">
        <v>25000000</v>
      </c>
      <c r="E65" s="7"/>
      <c r="F65" s="41">
        <v>25000000</v>
      </c>
      <c r="G65" s="15"/>
      <c r="H65" s="41">
        <v>25000000</v>
      </c>
    </row>
    <row r="66" spans="1:11" s="2" customFormat="1" ht="21" customHeight="1" x14ac:dyDescent="0.2">
      <c r="A66" s="44" t="s">
        <v>23</v>
      </c>
      <c r="B66" s="41">
        <v>111500000</v>
      </c>
      <c r="C66" s="30"/>
      <c r="D66" s="41">
        <v>111500000</v>
      </c>
      <c r="E66" s="10"/>
      <c r="F66" s="41">
        <v>111500000</v>
      </c>
      <c r="G66" s="15"/>
      <c r="H66" s="41">
        <v>111500000</v>
      </c>
    </row>
    <row r="67" spans="1:11" s="2" customFormat="1" ht="21" customHeight="1" x14ac:dyDescent="0.2">
      <c r="A67" s="29" t="s">
        <v>17</v>
      </c>
      <c r="B67" s="49">
        <v>196997416</v>
      </c>
      <c r="C67" s="29"/>
      <c r="D67" s="49">
        <v>189822190</v>
      </c>
      <c r="E67" s="7"/>
      <c r="F67" s="49">
        <v>180233244</v>
      </c>
      <c r="G67" s="15"/>
      <c r="H67" s="49">
        <v>174699070</v>
      </c>
    </row>
    <row r="68" spans="1:11" s="2" customFormat="1" ht="21" customHeight="1" x14ac:dyDescent="0.2">
      <c r="A68" s="29" t="s">
        <v>36</v>
      </c>
      <c r="B68" s="42">
        <f>SUM(B60:B67)</f>
        <v>460208915</v>
      </c>
      <c r="C68" s="29"/>
      <c r="D68" s="42">
        <f>SUM(D60:D67)</f>
        <v>449013689</v>
      </c>
      <c r="E68" s="7"/>
      <c r="F68" s="42">
        <f>SUM(F60:F67)</f>
        <v>446898561</v>
      </c>
      <c r="G68" s="15"/>
      <c r="H68" s="42">
        <f>SUM(H60:H67)</f>
        <v>439483605</v>
      </c>
      <c r="K68" s="63"/>
    </row>
    <row r="69" spans="1:11" s="2" customFormat="1" ht="21" customHeight="1" x14ac:dyDescent="0.2">
      <c r="A69" s="27" t="s">
        <v>33</v>
      </c>
      <c r="B69" s="31">
        <v>1493439</v>
      </c>
      <c r="C69" s="27"/>
      <c r="D69" s="31">
        <v>1233446</v>
      </c>
      <c r="E69" s="7"/>
      <c r="F69" s="31">
        <v>0</v>
      </c>
      <c r="G69" s="15"/>
      <c r="H69" s="31">
        <v>0</v>
      </c>
      <c r="J69" s="61"/>
    </row>
    <row r="70" spans="1:11" s="2" customFormat="1" ht="21" customHeight="1" x14ac:dyDescent="0.2">
      <c r="A70" s="29" t="s">
        <v>34</v>
      </c>
      <c r="B70" s="42">
        <f>SUM(B68:B69)</f>
        <v>461702354</v>
      </c>
      <c r="C70" s="29"/>
      <c r="D70" s="42">
        <f>SUM(D68:D69)</f>
        <v>450247135</v>
      </c>
      <c r="E70" s="7"/>
      <c r="F70" s="42">
        <f>SUM(F68:F69)</f>
        <v>446898561</v>
      </c>
      <c r="G70" s="15"/>
      <c r="H70" s="42">
        <f>SUM(H68:H69)</f>
        <v>439483605</v>
      </c>
      <c r="J70" s="14"/>
    </row>
    <row r="71" spans="1:11" s="2" customFormat="1" ht="21" customHeight="1" thickBot="1" x14ac:dyDescent="0.25">
      <c r="A71" s="37" t="s">
        <v>35</v>
      </c>
      <c r="B71" s="11">
        <f>+B70+B52</f>
        <v>3952808572</v>
      </c>
      <c r="C71" s="37"/>
      <c r="D71" s="11">
        <f>+D70+D52</f>
        <v>3822959685</v>
      </c>
      <c r="E71" s="7"/>
      <c r="F71" s="11">
        <f>F52+F70</f>
        <v>3493321357</v>
      </c>
      <c r="G71" s="15"/>
      <c r="H71" s="11">
        <f>H52+H70</f>
        <v>3384960983</v>
      </c>
      <c r="J71" s="9"/>
      <c r="K71" s="59"/>
    </row>
    <row r="72" spans="1:11" s="2" customFormat="1" ht="21" customHeight="1" thickTop="1" x14ac:dyDescent="0.2">
      <c r="A72" s="27"/>
      <c r="B72" s="52"/>
      <c r="C72" s="52"/>
      <c r="D72" s="52"/>
      <c r="E72" s="52"/>
      <c r="F72" s="52"/>
      <c r="G72" s="52"/>
      <c r="H72" s="52"/>
      <c r="J72" s="14"/>
    </row>
    <row r="73" spans="1:11" s="22" customFormat="1" ht="21" customHeight="1" x14ac:dyDescent="0.2">
      <c r="A73" s="1"/>
      <c r="B73" s="51"/>
      <c r="C73" s="1"/>
      <c r="D73" s="51"/>
      <c r="E73" s="1"/>
      <c r="F73" s="51"/>
      <c r="G73" s="18"/>
      <c r="H73" s="51"/>
    </row>
    <row r="74" spans="1:11" s="22" customFormat="1" ht="21" customHeight="1" x14ac:dyDescent="0.2">
      <c r="A74" s="1"/>
      <c r="B74" s="1"/>
      <c r="C74" s="1"/>
      <c r="D74" s="19"/>
      <c r="E74" s="1"/>
      <c r="F74" s="19"/>
      <c r="G74" s="18"/>
      <c r="H74" s="19"/>
    </row>
    <row r="75" spans="1:11" ht="21" customHeight="1" x14ac:dyDescent="0.2">
      <c r="B75" s="53"/>
      <c r="F75" s="19"/>
    </row>
    <row r="76" spans="1:11" ht="21" customHeight="1" x14ac:dyDescent="0.2">
      <c r="F76" s="19"/>
    </row>
    <row r="77" spans="1:11" ht="21" customHeight="1" x14ac:dyDescent="0.2">
      <c r="F77" s="19"/>
    </row>
  </sheetData>
  <sheetProtection algorithmName="SHA-512" hashValue="bXueiLQcu4ZNJ3c7gHlzjGtPKAjnzbCQSI/lx5Z+gnv+HbIpmZRftua37SEs7xr8yekbnfsYypSYu56pFSR0iA==" saltValue="4W/Xi9gcaBKGSgyZtz4eyQ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B6DE-9A39-479E-978D-8A641F760E18}">
  <dimension ref="A1:T73"/>
  <sheetViews>
    <sheetView zoomScaleNormal="100" workbookViewId="0">
      <pane xSplit="6" ySplit="8" topLeftCell="G9" activePane="bottomRight" state="frozen"/>
      <selection activeCell="F68" sqref="F68"/>
      <selection pane="topRight" activeCell="F68" sqref="F68"/>
      <selection pane="bottomLeft" activeCell="F68" sqref="F68"/>
      <selection pane="bottomRight" sqref="A1:Q1"/>
    </sheetView>
  </sheetViews>
  <sheetFormatPr defaultColWidth="9.140625" defaultRowHeight="18.75" x14ac:dyDescent="0.2"/>
  <cols>
    <col min="1" max="5" width="1.7109375" style="27" customWidth="1"/>
    <col min="6" max="6" width="42.85546875" style="27" customWidth="1"/>
    <col min="7" max="7" width="13.42578125" style="94" customWidth="1"/>
    <col min="8" max="8" width="1.85546875" style="27" customWidth="1"/>
    <col min="9" max="9" width="13.5703125" style="94" customWidth="1"/>
    <col min="10" max="10" width="1.85546875" style="27" customWidth="1"/>
    <col min="11" max="11" width="13.5703125" style="94" customWidth="1"/>
    <col min="12" max="12" width="2.140625" style="27" customWidth="1"/>
    <col min="13" max="13" width="13" style="94" customWidth="1"/>
    <col min="14" max="14" width="1.5703125" style="27" customWidth="1"/>
    <col min="15" max="15" width="13.28515625" style="27" customWidth="1"/>
    <col min="16" max="16" width="1.5703125" style="27" customWidth="1"/>
    <col min="17" max="17" width="13.28515625" style="27" customWidth="1"/>
    <col min="18" max="18" width="9.85546875" style="27" bestFit="1" customWidth="1"/>
    <col min="19" max="16384" width="9.140625" style="27"/>
  </cols>
  <sheetData>
    <row r="1" spans="1:18" ht="18" customHeight="1" x14ac:dyDescent="0.4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8" ht="18" customHeight="1" x14ac:dyDescent="0.4">
      <c r="A2" s="103" t="s">
        <v>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88"/>
    </row>
    <row r="3" spans="1:18" ht="18" customHeight="1" x14ac:dyDescent="0.4">
      <c r="A3" s="103" t="s">
        <v>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8" ht="18" customHeight="1" x14ac:dyDescent="0.4">
      <c r="A4" s="103" t="s">
        <v>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8" ht="12" customHeight="1" x14ac:dyDescent="0.2">
      <c r="G5" s="89"/>
      <c r="I5" s="89"/>
      <c r="K5" s="89"/>
      <c r="M5" s="90"/>
      <c r="N5" s="37"/>
      <c r="O5" s="91"/>
      <c r="P5" s="37"/>
      <c r="Q5" s="91" t="s">
        <v>20</v>
      </c>
    </row>
    <row r="6" spans="1:18" ht="18" customHeight="1" x14ac:dyDescent="0.2">
      <c r="G6" s="104" t="s">
        <v>1</v>
      </c>
      <c r="H6" s="104"/>
      <c r="I6" s="104"/>
      <c r="J6" s="104"/>
      <c r="K6" s="104"/>
      <c r="L6" s="92"/>
      <c r="M6" s="105" t="s">
        <v>37</v>
      </c>
      <c r="N6" s="105"/>
      <c r="O6" s="105"/>
      <c r="P6" s="105"/>
      <c r="Q6" s="105"/>
    </row>
    <row r="7" spans="1:18" ht="20.25" customHeight="1" x14ac:dyDescent="0.2">
      <c r="G7" s="93">
        <v>44286</v>
      </c>
      <c r="I7" s="93">
        <v>44196</v>
      </c>
      <c r="K7" s="93" t="s">
        <v>56</v>
      </c>
      <c r="M7" s="93">
        <v>44286</v>
      </c>
      <c r="O7" s="93">
        <v>44196</v>
      </c>
      <c r="Q7" s="93" t="s">
        <v>56</v>
      </c>
    </row>
    <row r="8" spans="1:18" ht="12" customHeight="1" x14ac:dyDescent="0.2">
      <c r="G8" s="27"/>
      <c r="I8" s="27"/>
      <c r="K8" s="27"/>
      <c r="M8" s="37"/>
      <c r="N8" s="38"/>
      <c r="O8" s="37"/>
      <c r="P8" s="38"/>
      <c r="Q8" s="37"/>
    </row>
    <row r="9" spans="1:18" ht="12" customHeight="1" x14ac:dyDescent="0.2">
      <c r="O9" s="94"/>
      <c r="Q9" s="94"/>
    </row>
    <row r="10" spans="1:18" ht="7.5" customHeight="1" x14ac:dyDescent="0.2">
      <c r="O10" s="94"/>
      <c r="Q10" s="94"/>
    </row>
    <row r="11" spans="1:18" ht="21.75" customHeight="1" x14ac:dyDescent="0.2">
      <c r="A11" s="27" t="s">
        <v>57</v>
      </c>
      <c r="G11" s="64">
        <v>27511741</v>
      </c>
      <c r="I11" s="64">
        <v>27452250</v>
      </c>
      <c r="K11" s="64">
        <v>28625157</v>
      </c>
      <c r="M11" s="64">
        <v>20013900</v>
      </c>
      <c r="O11" s="64">
        <v>20884379</v>
      </c>
      <c r="Q11" s="64">
        <v>27586599</v>
      </c>
      <c r="R11" s="41"/>
    </row>
    <row r="12" spans="1:18" ht="21.75" customHeight="1" x14ac:dyDescent="0.2">
      <c r="A12" s="27" t="s">
        <v>58</v>
      </c>
      <c r="G12" s="64">
        <v>7804413</v>
      </c>
      <c r="I12" s="64">
        <v>8188125</v>
      </c>
      <c r="K12" s="64">
        <v>8805355</v>
      </c>
      <c r="L12" s="95"/>
      <c r="M12" s="64">
        <v>5116717</v>
      </c>
      <c r="O12" s="64">
        <v>5612310</v>
      </c>
      <c r="Q12" s="64">
        <v>8412821</v>
      </c>
      <c r="R12" s="41"/>
    </row>
    <row r="13" spans="1:18" ht="21.75" customHeight="1" x14ac:dyDescent="0.2">
      <c r="C13" s="27" t="s">
        <v>59</v>
      </c>
      <c r="G13" s="65">
        <f>G11-G12</f>
        <v>19707328</v>
      </c>
      <c r="I13" s="65">
        <f>I11-I12</f>
        <v>19264125</v>
      </c>
      <c r="K13" s="65">
        <f>K11-K12</f>
        <v>19819802</v>
      </c>
      <c r="M13" s="65">
        <f>M11-M12</f>
        <v>14897183</v>
      </c>
      <c r="O13" s="65">
        <f>O11-O12</f>
        <v>15272069</v>
      </c>
      <c r="Q13" s="65">
        <f>Q11-Q12</f>
        <v>19173778</v>
      </c>
      <c r="R13" s="41"/>
    </row>
    <row r="14" spans="1:18" ht="21.75" customHeight="1" x14ac:dyDescent="0.2">
      <c r="A14" s="27" t="s">
        <v>60</v>
      </c>
      <c r="G14" s="64">
        <v>9637271</v>
      </c>
      <c r="I14" s="64">
        <v>9119953</v>
      </c>
      <c r="K14" s="64">
        <v>9082977</v>
      </c>
      <c r="M14" s="64">
        <v>6892291</v>
      </c>
      <c r="O14" s="64">
        <v>7043921</v>
      </c>
      <c r="Q14" s="64">
        <v>7423061</v>
      </c>
      <c r="R14" s="41"/>
    </row>
    <row r="15" spans="1:18" ht="21.75" customHeight="1" x14ac:dyDescent="0.2">
      <c r="A15" s="27" t="s">
        <v>61</v>
      </c>
      <c r="G15" s="64">
        <v>2303350</v>
      </c>
      <c r="I15" s="64">
        <v>2763795</v>
      </c>
      <c r="K15" s="64">
        <v>2729081</v>
      </c>
      <c r="M15" s="64">
        <v>1947632</v>
      </c>
      <c r="O15" s="64">
        <v>2341077</v>
      </c>
      <c r="Q15" s="64">
        <v>2680675</v>
      </c>
      <c r="R15" s="41"/>
    </row>
    <row r="16" spans="1:18" ht="21.75" customHeight="1" x14ac:dyDescent="0.2">
      <c r="C16" s="27" t="s">
        <v>62</v>
      </c>
      <c r="G16" s="65">
        <f>G14-G15</f>
        <v>7333921</v>
      </c>
      <c r="I16" s="65">
        <f>I14-I15</f>
        <v>6356158</v>
      </c>
      <c r="K16" s="65">
        <f>K14-K15</f>
        <v>6353896</v>
      </c>
      <c r="M16" s="65">
        <f>M14-M15</f>
        <v>4944659</v>
      </c>
      <c r="O16" s="65">
        <f>O14-O15</f>
        <v>4702844</v>
      </c>
      <c r="Q16" s="65">
        <f>Q14-Q15</f>
        <v>4742386</v>
      </c>
      <c r="R16" s="41"/>
    </row>
    <row r="17" spans="1:19" ht="21.75" customHeight="1" x14ac:dyDescent="0.2">
      <c r="A17" s="27" t="s">
        <v>63</v>
      </c>
      <c r="G17" s="66"/>
      <c r="I17" s="66"/>
      <c r="K17" s="66"/>
      <c r="M17" s="66"/>
      <c r="O17" s="66"/>
      <c r="Q17" s="66"/>
      <c r="R17" s="41"/>
    </row>
    <row r="18" spans="1:19" ht="21.75" customHeight="1" x14ac:dyDescent="0.2">
      <c r="B18" s="27" t="s">
        <v>64</v>
      </c>
      <c r="G18" s="66">
        <v>2087865</v>
      </c>
      <c r="I18" s="66">
        <v>3702590</v>
      </c>
      <c r="K18" s="67">
        <v>-1689429</v>
      </c>
      <c r="M18" s="66">
        <v>1469671</v>
      </c>
      <c r="O18" s="66">
        <v>2530103</v>
      </c>
      <c r="Q18" s="67">
        <v>-1202097</v>
      </c>
      <c r="R18" s="41"/>
    </row>
    <row r="19" spans="1:19" ht="21.75" customHeight="1" x14ac:dyDescent="0.2">
      <c r="A19" s="27" t="s">
        <v>65</v>
      </c>
      <c r="G19" s="64">
        <v>840998</v>
      </c>
      <c r="I19" s="64">
        <v>479931</v>
      </c>
      <c r="K19" s="64">
        <v>1150513</v>
      </c>
      <c r="M19" s="64">
        <v>840998</v>
      </c>
      <c r="O19" s="64">
        <v>248648</v>
      </c>
      <c r="Q19" s="64">
        <v>1150509</v>
      </c>
      <c r="R19" s="41"/>
    </row>
    <row r="20" spans="1:19" ht="21.75" customHeight="1" x14ac:dyDescent="0.2">
      <c r="A20" s="27" t="s">
        <v>66</v>
      </c>
      <c r="G20" s="64">
        <v>32596</v>
      </c>
      <c r="I20" s="64">
        <v>7343</v>
      </c>
      <c r="K20" s="26">
        <v>12127</v>
      </c>
      <c r="M20" s="64">
        <v>0</v>
      </c>
      <c r="O20" s="64">
        <v>0</v>
      </c>
      <c r="Q20" s="64">
        <v>0</v>
      </c>
      <c r="R20" s="41"/>
    </row>
    <row r="21" spans="1:19" ht="21.75" customHeight="1" x14ac:dyDescent="0.2">
      <c r="A21" s="27" t="s">
        <v>67</v>
      </c>
      <c r="B21" s="96"/>
      <c r="C21" s="96"/>
      <c r="D21" s="96"/>
      <c r="E21" s="96"/>
      <c r="F21" s="96"/>
      <c r="G21" s="64">
        <v>78793</v>
      </c>
      <c r="I21" s="64">
        <v>553293</v>
      </c>
      <c r="K21" s="26">
        <v>58144</v>
      </c>
      <c r="M21" s="64">
        <v>59240</v>
      </c>
      <c r="O21" s="64">
        <v>544916</v>
      </c>
      <c r="Q21" s="64">
        <v>48137</v>
      </c>
      <c r="R21" s="41"/>
    </row>
    <row r="22" spans="1:19" ht="21.75" customHeight="1" x14ac:dyDescent="0.2">
      <c r="A22" s="27" t="s">
        <v>68</v>
      </c>
      <c r="B22" s="96"/>
      <c r="C22" s="96"/>
      <c r="D22" s="96"/>
      <c r="E22" s="96"/>
      <c r="F22" s="96"/>
      <c r="G22" s="64">
        <v>525424</v>
      </c>
      <c r="I22" s="64">
        <v>214928</v>
      </c>
      <c r="K22" s="26">
        <v>485967</v>
      </c>
      <c r="M22" s="64">
        <v>490590</v>
      </c>
      <c r="O22" s="64">
        <v>259847</v>
      </c>
      <c r="Q22" s="64">
        <v>485967</v>
      </c>
      <c r="R22" s="41"/>
    </row>
    <row r="23" spans="1:19" ht="21.75" customHeight="1" x14ac:dyDescent="0.2">
      <c r="A23" s="27" t="s">
        <v>69</v>
      </c>
      <c r="G23" s="68">
        <v>266517</v>
      </c>
      <c r="I23" s="68">
        <v>49615</v>
      </c>
      <c r="K23" s="68">
        <v>203473</v>
      </c>
      <c r="M23" s="64">
        <v>82001</v>
      </c>
      <c r="O23" s="64">
        <v>31912</v>
      </c>
      <c r="Q23" s="64">
        <v>134071</v>
      </c>
      <c r="R23" s="41"/>
    </row>
    <row r="24" spans="1:19" ht="21.75" customHeight="1" x14ac:dyDescent="0.2">
      <c r="C24" s="27" t="s">
        <v>70</v>
      </c>
      <c r="G24" s="65">
        <f>G13+G16+SUM(G18:G23)</f>
        <v>30873442</v>
      </c>
      <c r="I24" s="65">
        <f>I13+I16+SUM(I18:I23)</f>
        <v>30627983</v>
      </c>
      <c r="K24" s="65">
        <f>K13+K16+SUM(K18:K23)</f>
        <v>26394493</v>
      </c>
      <c r="M24" s="65">
        <f>M13+M16+SUM(M18:M23)</f>
        <v>22784342</v>
      </c>
      <c r="O24" s="65">
        <f>O13+O16+SUM(O18:O23)</f>
        <v>23590339</v>
      </c>
      <c r="Q24" s="65">
        <f>Q13+Q16+SUM(Q18:Q23)</f>
        <v>24532751</v>
      </c>
      <c r="R24" s="41"/>
    </row>
    <row r="25" spans="1:19" ht="21.75" customHeight="1" x14ac:dyDescent="0.2">
      <c r="A25" s="27" t="s">
        <v>71</v>
      </c>
      <c r="G25" s="64"/>
      <c r="I25" s="64"/>
      <c r="K25" s="64"/>
      <c r="M25" s="64"/>
      <c r="O25" s="64"/>
      <c r="Q25" s="64"/>
      <c r="R25" s="41"/>
    </row>
    <row r="26" spans="1:19" ht="21.75" customHeight="1" x14ac:dyDescent="0.2">
      <c r="C26" s="27" t="s">
        <v>72</v>
      </c>
      <c r="G26" s="64">
        <v>8901860</v>
      </c>
      <c r="I26" s="64">
        <v>8247982</v>
      </c>
      <c r="K26" s="64">
        <v>6836054</v>
      </c>
      <c r="M26" s="64">
        <v>6259675</v>
      </c>
      <c r="O26" s="64">
        <v>6141689</v>
      </c>
      <c r="Q26" s="64">
        <v>6221518</v>
      </c>
      <c r="R26" s="41"/>
    </row>
    <row r="27" spans="1:19" ht="21.75" customHeight="1" x14ac:dyDescent="0.2">
      <c r="C27" s="27" t="s">
        <v>73</v>
      </c>
      <c r="G27" s="64">
        <v>42081</v>
      </c>
      <c r="I27" s="64">
        <v>45465</v>
      </c>
      <c r="K27" s="64">
        <v>33274</v>
      </c>
      <c r="M27" s="64">
        <v>15450</v>
      </c>
      <c r="O27" s="64">
        <v>51020</v>
      </c>
      <c r="Q27" s="64">
        <v>14850</v>
      </c>
      <c r="R27" s="41"/>
      <c r="S27" s="41"/>
    </row>
    <row r="28" spans="1:19" ht="21.75" customHeight="1" x14ac:dyDescent="0.2">
      <c r="C28" s="27" t="s">
        <v>74</v>
      </c>
      <c r="G28" s="64">
        <v>3197967</v>
      </c>
      <c r="I28" s="64">
        <v>4422144</v>
      </c>
      <c r="K28" s="64">
        <v>2295767</v>
      </c>
      <c r="M28" s="64">
        <v>2364667</v>
      </c>
      <c r="O28" s="64">
        <v>3662478</v>
      </c>
      <c r="Q28" s="64">
        <v>2113285</v>
      </c>
      <c r="R28" s="41"/>
    </row>
    <row r="29" spans="1:19" ht="21.75" customHeight="1" x14ac:dyDescent="0.2">
      <c r="C29" s="27" t="s">
        <v>75</v>
      </c>
      <c r="G29" s="64">
        <v>678939</v>
      </c>
      <c r="I29" s="64">
        <v>698693</v>
      </c>
      <c r="K29" s="64">
        <v>780823</v>
      </c>
      <c r="M29" s="64">
        <v>662188</v>
      </c>
      <c r="O29" s="64">
        <v>684118</v>
      </c>
      <c r="Q29" s="64">
        <v>768959</v>
      </c>
      <c r="R29" s="41"/>
    </row>
    <row r="30" spans="1:19" ht="21.75" customHeight="1" x14ac:dyDescent="0.2">
      <c r="C30" s="27" t="s">
        <v>23</v>
      </c>
      <c r="G30" s="68">
        <v>2940234</v>
      </c>
      <c r="I30" s="68">
        <v>6729804</v>
      </c>
      <c r="K30" s="68">
        <v>1431385</v>
      </c>
      <c r="M30" s="68">
        <v>1873434</v>
      </c>
      <c r="O30" s="68">
        <v>4779407</v>
      </c>
      <c r="Q30" s="68">
        <v>1229171</v>
      </c>
      <c r="R30" s="41"/>
    </row>
    <row r="31" spans="1:19" ht="21.75" customHeight="1" x14ac:dyDescent="0.2">
      <c r="E31" s="27" t="s">
        <v>76</v>
      </c>
      <c r="G31" s="65">
        <f>SUM(G26:G30)</f>
        <v>15761081</v>
      </c>
      <c r="I31" s="65">
        <f>SUM(I26:I30)</f>
        <v>20144088</v>
      </c>
      <c r="K31" s="65">
        <f>SUM(K26:K30)</f>
        <v>11377303</v>
      </c>
      <c r="M31" s="65">
        <f>SUM(M26:M30)</f>
        <v>11175414</v>
      </c>
      <c r="O31" s="65">
        <f>SUM(O26:O30)</f>
        <v>15318712</v>
      </c>
      <c r="Q31" s="65">
        <f>SUM(Q26:Q30)</f>
        <v>10347783</v>
      </c>
      <c r="R31" s="41"/>
    </row>
    <row r="32" spans="1:19" ht="21.75" customHeight="1" x14ac:dyDescent="0.2">
      <c r="A32" s="27" t="s">
        <v>77</v>
      </c>
      <c r="G32" s="65">
        <v>6326525</v>
      </c>
      <c r="H32" s="39"/>
      <c r="I32" s="65">
        <v>7203181</v>
      </c>
      <c r="J32" s="39"/>
      <c r="K32" s="65">
        <v>5087268</v>
      </c>
      <c r="L32" s="39"/>
      <c r="M32" s="65">
        <v>5000382</v>
      </c>
      <c r="N32" s="39"/>
      <c r="O32" s="65">
        <v>5920216</v>
      </c>
      <c r="P32" s="39"/>
      <c r="Q32" s="65">
        <v>4952846</v>
      </c>
      <c r="R32" s="41"/>
    </row>
    <row r="33" spans="1:20" ht="21.75" customHeight="1" x14ac:dyDescent="0.2">
      <c r="A33" s="27" t="s">
        <v>78</v>
      </c>
      <c r="G33" s="64">
        <f>+G24-G31-SUM(G32:G32)</f>
        <v>8785836</v>
      </c>
      <c r="I33" s="64">
        <f>+I24-I31-SUM(I32:I32)</f>
        <v>3280714</v>
      </c>
      <c r="K33" s="64">
        <f>+K24-K31-SUM(K32:K32)</f>
        <v>9929922</v>
      </c>
      <c r="M33" s="64">
        <f>+M24-M31-SUM(M32:M32)</f>
        <v>6608546</v>
      </c>
      <c r="O33" s="64">
        <f>+O24-O31-SUM(O32:O32)</f>
        <v>2351411</v>
      </c>
      <c r="Q33" s="64">
        <f>+Q24-Q31-SUM(Q32:Q32)</f>
        <v>9232122</v>
      </c>
      <c r="R33" s="41"/>
    </row>
    <row r="34" spans="1:20" ht="21.75" customHeight="1" x14ac:dyDescent="0.2">
      <c r="A34" s="27" t="s">
        <v>79</v>
      </c>
      <c r="G34" s="26">
        <v>1746553</v>
      </c>
      <c r="I34" s="26">
        <v>798576</v>
      </c>
      <c r="K34" s="26">
        <v>2168655</v>
      </c>
      <c r="M34" s="68">
        <v>1319521</v>
      </c>
      <c r="O34" s="68">
        <v>633554</v>
      </c>
      <c r="Q34" s="68">
        <v>2035606</v>
      </c>
      <c r="R34" s="41"/>
    </row>
    <row r="35" spans="1:20" ht="21.75" customHeight="1" x14ac:dyDescent="0.2">
      <c r="A35" s="27" t="s">
        <v>80</v>
      </c>
      <c r="G35" s="65">
        <f>G33-G34</f>
        <v>7039283</v>
      </c>
      <c r="I35" s="65">
        <f>I33-I34</f>
        <v>2482138</v>
      </c>
      <c r="K35" s="65">
        <f>K33-K34</f>
        <v>7761267</v>
      </c>
      <c r="M35" s="65">
        <f>M33-M34</f>
        <v>5289025</v>
      </c>
      <c r="O35" s="65">
        <f>O33-O34</f>
        <v>1717857</v>
      </c>
      <c r="Q35" s="65">
        <f>Q33-Q34</f>
        <v>7196516</v>
      </c>
      <c r="R35" s="41"/>
    </row>
    <row r="36" spans="1:20" ht="21.75" customHeight="1" x14ac:dyDescent="0.2">
      <c r="G36" s="66"/>
      <c r="I36" s="66"/>
      <c r="K36" s="66"/>
      <c r="M36" s="66"/>
      <c r="O36" s="66"/>
      <c r="Q36" s="66"/>
      <c r="R36" s="41"/>
    </row>
    <row r="37" spans="1:20" ht="21.75" customHeight="1" x14ac:dyDescent="0.2">
      <c r="A37" s="27" t="s">
        <v>81</v>
      </c>
      <c r="G37" s="66"/>
      <c r="I37" s="66"/>
      <c r="K37" s="66"/>
      <c r="M37" s="66"/>
      <c r="O37" s="66"/>
      <c r="Q37" s="66"/>
      <c r="R37" s="41"/>
    </row>
    <row r="38" spans="1:20" ht="21.75" customHeight="1" x14ac:dyDescent="0.2">
      <c r="C38" s="27" t="s">
        <v>82</v>
      </c>
      <c r="G38" s="66"/>
      <c r="I38" s="66"/>
      <c r="K38" s="66"/>
      <c r="M38" s="66"/>
      <c r="O38" s="66"/>
      <c r="Q38" s="66"/>
      <c r="R38" s="41"/>
    </row>
    <row r="39" spans="1:20" ht="21.75" customHeight="1" x14ac:dyDescent="0.2">
      <c r="D39" s="27" t="s">
        <v>83</v>
      </c>
      <c r="G39" s="66"/>
      <c r="I39" s="66"/>
      <c r="K39" s="66"/>
      <c r="M39" s="66"/>
      <c r="O39" s="66"/>
      <c r="Q39" s="66"/>
      <c r="R39" s="41"/>
    </row>
    <row r="40" spans="1:20" ht="21.75" customHeight="1" x14ac:dyDescent="0.2">
      <c r="E40" s="27" t="s">
        <v>84</v>
      </c>
      <c r="G40" s="66"/>
      <c r="I40" s="66"/>
      <c r="K40" s="66"/>
      <c r="M40" s="66"/>
      <c r="O40" s="66"/>
      <c r="Q40" s="66"/>
      <c r="R40" s="41"/>
    </row>
    <row r="41" spans="1:20" ht="21.75" customHeight="1" x14ac:dyDescent="0.2">
      <c r="F41" s="27" t="s">
        <v>85</v>
      </c>
      <c r="G41" s="67">
        <v>-7225206</v>
      </c>
      <c r="I41" s="26">
        <v>3339388</v>
      </c>
      <c r="K41" s="67">
        <v>-152159</v>
      </c>
      <c r="M41" s="67">
        <v>-6753282</v>
      </c>
      <c r="O41" s="26">
        <v>3119748</v>
      </c>
      <c r="Q41" s="67">
        <v>-274060</v>
      </c>
      <c r="R41" s="41"/>
    </row>
    <row r="42" spans="1:20" ht="21.75" customHeight="1" x14ac:dyDescent="0.2">
      <c r="E42" s="27" t="s">
        <v>86</v>
      </c>
      <c r="G42" s="69"/>
      <c r="I42" s="69"/>
      <c r="K42" s="70"/>
      <c r="L42" s="71"/>
      <c r="M42" s="72"/>
      <c r="O42" s="72"/>
      <c r="Q42" s="64"/>
      <c r="R42" s="41"/>
    </row>
    <row r="43" spans="1:20" ht="21.75" customHeight="1" x14ac:dyDescent="0.2">
      <c r="F43" s="27" t="s">
        <v>87</v>
      </c>
      <c r="G43" s="67">
        <v>-399934</v>
      </c>
      <c r="I43" s="26">
        <v>42725</v>
      </c>
      <c r="K43" s="67">
        <v>-88623</v>
      </c>
      <c r="M43" s="67">
        <v>-399934</v>
      </c>
      <c r="O43" s="26">
        <v>42725</v>
      </c>
      <c r="Q43" s="67">
        <v>-88623</v>
      </c>
      <c r="R43" s="41"/>
    </row>
    <row r="44" spans="1:20" ht="21.75" customHeight="1" x14ac:dyDescent="0.2">
      <c r="E44" s="27" t="s">
        <v>88</v>
      </c>
      <c r="G44" s="72"/>
      <c r="I44" s="72"/>
      <c r="K44" s="64"/>
      <c r="M44" s="64"/>
      <c r="O44" s="64"/>
      <c r="Q44" s="64"/>
      <c r="R44" s="41"/>
    </row>
    <row r="45" spans="1:20" ht="21.75" customHeight="1" x14ac:dyDescent="0.2">
      <c r="F45" s="27" t="s">
        <v>89</v>
      </c>
      <c r="G45" s="64">
        <v>4971376</v>
      </c>
      <c r="I45" s="70">
        <v>-1970246</v>
      </c>
      <c r="K45" s="64">
        <v>4130323</v>
      </c>
      <c r="M45" s="26">
        <v>2564324</v>
      </c>
      <c r="O45" s="70">
        <v>-1211759</v>
      </c>
      <c r="Q45" s="64">
        <v>2349648</v>
      </c>
      <c r="R45" s="41"/>
    </row>
    <row r="46" spans="1:20" ht="21.75" customHeight="1" x14ac:dyDescent="0.2">
      <c r="E46" s="27" t="s">
        <v>90</v>
      </c>
      <c r="G46" s="73"/>
      <c r="I46" s="73"/>
      <c r="K46" s="70"/>
      <c r="M46" s="74"/>
      <c r="O46" s="74"/>
      <c r="Q46" s="74"/>
      <c r="R46" s="41"/>
      <c r="T46" s="41"/>
    </row>
    <row r="47" spans="1:20" ht="21.75" customHeight="1" x14ac:dyDescent="0.2">
      <c r="F47" s="27" t="s">
        <v>91</v>
      </c>
      <c r="G47" s="64">
        <v>1569614</v>
      </c>
      <c r="I47" s="70">
        <v>-595341</v>
      </c>
      <c r="K47" s="64">
        <v>107735</v>
      </c>
      <c r="M47" s="26">
        <v>1479608</v>
      </c>
      <c r="O47" s="70">
        <v>-541792</v>
      </c>
      <c r="Q47" s="64">
        <v>132965</v>
      </c>
      <c r="R47" s="41"/>
    </row>
    <row r="48" spans="1:20" ht="21.75" customHeight="1" x14ac:dyDescent="0.2">
      <c r="C48" s="27" t="s">
        <v>92</v>
      </c>
      <c r="G48" s="75"/>
      <c r="I48" s="75"/>
      <c r="K48" s="76"/>
      <c r="M48" s="76"/>
      <c r="O48" s="76"/>
      <c r="Q48" s="76"/>
      <c r="R48" s="41"/>
    </row>
    <row r="49" spans="1:20" ht="21.75" customHeight="1" x14ac:dyDescent="0.2">
      <c r="D49" s="27" t="s">
        <v>83</v>
      </c>
      <c r="G49" s="75"/>
      <c r="I49" s="75"/>
      <c r="K49" s="76"/>
      <c r="M49" s="76"/>
      <c r="O49" s="76"/>
      <c r="Q49" s="76"/>
      <c r="R49" s="41"/>
    </row>
    <row r="50" spans="1:20" ht="21.75" customHeight="1" x14ac:dyDescent="0.2">
      <c r="E50" s="97" t="s">
        <v>93</v>
      </c>
      <c r="G50" s="72">
        <v>36044</v>
      </c>
      <c r="I50" s="72">
        <v>129128</v>
      </c>
      <c r="K50" s="76">
        <v>0</v>
      </c>
      <c r="M50" s="76">
        <v>0</v>
      </c>
      <c r="O50" s="76">
        <v>0</v>
      </c>
      <c r="Q50" s="76">
        <v>0</v>
      </c>
      <c r="R50" s="41"/>
    </row>
    <row r="51" spans="1:20" ht="21.75" customHeight="1" x14ac:dyDescent="0.2">
      <c r="E51" s="27" t="s">
        <v>94</v>
      </c>
      <c r="G51" s="76"/>
      <c r="I51" s="76"/>
      <c r="K51" s="76"/>
      <c r="M51" s="76"/>
      <c r="O51" s="76"/>
      <c r="Q51" s="76"/>
      <c r="R51" s="41"/>
    </row>
    <row r="52" spans="1:20" ht="21.75" customHeight="1" x14ac:dyDescent="0.2">
      <c r="F52" s="27" t="s">
        <v>85</v>
      </c>
      <c r="G52" s="72">
        <v>7010257</v>
      </c>
      <c r="I52" s="72">
        <v>11927996</v>
      </c>
      <c r="K52" s="77">
        <v>-23516952</v>
      </c>
      <c r="M52" s="72">
        <v>6891479</v>
      </c>
      <c r="O52" s="72">
        <v>11871429</v>
      </c>
      <c r="Q52" s="77">
        <v>-22677077</v>
      </c>
      <c r="R52" s="41"/>
    </row>
    <row r="53" spans="1:20" ht="21.75" customHeight="1" x14ac:dyDescent="0.2">
      <c r="E53" s="27" t="s">
        <v>95</v>
      </c>
      <c r="G53" s="76"/>
      <c r="I53" s="76"/>
      <c r="K53" s="77"/>
      <c r="M53" s="76"/>
      <c r="O53" s="76"/>
      <c r="Q53" s="76"/>
      <c r="R53" s="41"/>
    </row>
    <row r="54" spans="1:20" ht="21.75" customHeight="1" x14ac:dyDescent="0.2">
      <c r="F54" s="27" t="s">
        <v>96</v>
      </c>
      <c r="G54" s="76"/>
      <c r="I54" s="76"/>
      <c r="K54" s="77"/>
      <c r="M54" s="76"/>
      <c r="O54" s="76"/>
      <c r="Q54" s="76"/>
      <c r="R54" s="41"/>
    </row>
    <row r="55" spans="1:20" ht="21.75" customHeight="1" x14ac:dyDescent="0.2">
      <c r="F55" s="27" t="s">
        <v>97</v>
      </c>
      <c r="G55" s="70">
        <v>-411182</v>
      </c>
      <c r="I55" s="70">
        <v>-418321</v>
      </c>
      <c r="K55" s="64">
        <v>2012358</v>
      </c>
      <c r="M55" s="70">
        <v>-411182</v>
      </c>
      <c r="O55" s="70">
        <v>-418321</v>
      </c>
      <c r="Q55" s="72">
        <v>2012358</v>
      </c>
      <c r="R55" s="41"/>
    </row>
    <row r="56" spans="1:20" ht="21.75" customHeight="1" x14ac:dyDescent="0.2">
      <c r="E56" s="97" t="s">
        <v>98</v>
      </c>
      <c r="G56" s="76"/>
      <c r="I56" s="76"/>
      <c r="K56" s="77"/>
      <c r="M56" s="76"/>
      <c r="O56" s="76"/>
      <c r="Q56" s="76"/>
      <c r="R56" s="41"/>
    </row>
    <row r="57" spans="1:20" ht="21.75" customHeight="1" x14ac:dyDescent="0.2">
      <c r="E57" s="27" t="s">
        <v>99</v>
      </c>
      <c r="G57" s="78">
        <v>-811</v>
      </c>
      <c r="I57" s="70">
        <v>-458959</v>
      </c>
      <c r="K57" s="77">
        <v>-2296</v>
      </c>
      <c r="M57" s="78">
        <v>-811</v>
      </c>
      <c r="O57" s="70">
        <v>-315238</v>
      </c>
      <c r="Q57" s="79">
        <v>-2296</v>
      </c>
      <c r="R57" s="41"/>
    </row>
    <row r="58" spans="1:20" ht="21.75" customHeight="1" x14ac:dyDescent="0.2">
      <c r="E58" s="97" t="s">
        <v>100</v>
      </c>
      <c r="G58" s="72">
        <v>545</v>
      </c>
      <c r="I58" s="72">
        <v>839</v>
      </c>
      <c r="K58" s="72">
        <v>847</v>
      </c>
      <c r="M58" s="72">
        <v>0</v>
      </c>
      <c r="O58" s="72">
        <v>0</v>
      </c>
      <c r="Q58" s="72">
        <v>0</v>
      </c>
      <c r="R58" s="41"/>
      <c r="T58" s="98"/>
    </row>
    <row r="59" spans="1:20" ht="21.75" customHeight="1" x14ac:dyDescent="0.2">
      <c r="E59" s="27" t="s">
        <v>90</v>
      </c>
      <c r="G59" s="72"/>
      <c r="I59" s="72"/>
      <c r="K59" s="77"/>
      <c r="M59" s="72"/>
      <c r="O59" s="72"/>
      <c r="Q59" s="72"/>
      <c r="R59" s="41"/>
    </row>
    <row r="60" spans="1:20" ht="21.75" customHeight="1" x14ac:dyDescent="0.2">
      <c r="F60" s="27" t="s">
        <v>91</v>
      </c>
      <c r="G60" s="70">
        <v>-1267871</v>
      </c>
      <c r="I60" s="70">
        <v>-3656052</v>
      </c>
      <c r="K60" s="80">
        <v>4322017</v>
      </c>
      <c r="M60" s="70">
        <v>-1244271</v>
      </c>
      <c r="O60" s="70">
        <v>-3675498</v>
      </c>
      <c r="Q60" s="80">
        <v>4153655</v>
      </c>
      <c r="R60" s="41"/>
    </row>
    <row r="61" spans="1:20" ht="21.75" customHeight="1" x14ac:dyDescent="0.2">
      <c r="F61" s="99" t="s">
        <v>101</v>
      </c>
      <c r="G61" s="81">
        <f>SUM(G41:G60)</f>
        <v>4282832</v>
      </c>
      <c r="I61" s="81">
        <f>SUM(I41:I60)</f>
        <v>8341157</v>
      </c>
      <c r="K61" s="82">
        <f>SUM(K41:K60)</f>
        <v>-13186750</v>
      </c>
      <c r="M61" s="81">
        <f>SUM(M41:M60)</f>
        <v>2125931</v>
      </c>
      <c r="O61" s="81">
        <f>SUM(O41:O60)</f>
        <v>8871294</v>
      </c>
      <c r="Q61" s="82">
        <f>SUM(Q41:Q60)</f>
        <v>-14393430</v>
      </c>
      <c r="R61" s="41"/>
      <c r="T61" s="98"/>
    </row>
    <row r="62" spans="1:20" ht="21.75" customHeight="1" thickBot="1" x14ac:dyDescent="0.25">
      <c r="A62" s="37" t="s">
        <v>102</v>
      </c>
      <c r="G62" s="83">
        <f>G35+G61</f>
        <v>11322115</v>
      </c>
      <c r="I62" s="83">
        <f>I35+I61</f>
        <v>10823295</v>
      </c>
      <c r="K62" s="84">
        <f>K35+K61</f>
        <v>-5425483</v>
      </c>
      <c r="M62" s="83">
        <f>M35+M61</f>
        <v>7414956</v>
      </c>
      <c r="O62" s="83">
        <f>O35+O61</f>
        <v>10589151</v>
      </c>
      <c r="Q62" s="84">
        <f>Q35+Q61</f>
        <v>-7196914</v>
      </c>
      <c r="R62" s="41"/>
    </row>
    <row r="63" spans="1:20" ht="21.75" customHeight="1" thickTop="1" x14ac:dyDescent="0.2">
      <c r="A63" s="37" t="s">
        <v>103</v>
      </c>
      <c r="G63" s="64"/>
      <c r="I63" s="64"/>
      <c r="K63" s="64"/>
      <c r="M63" s="64"/>
      <c r="O63" s="64"/>
      <c r="Q63" s="64"/>
      <c r="R63" s="41"/>
    </row>
    <row r="64" spans="1:20" ht="21.75" customHeight="1" x14ac:dyDescent="0.2">
      <c r="C64" s="27" t="s">
        <v>104</v>
      </c>
      <c r="G64" s="64">
        <f>+G35-G65</f>
        <v>6923096</v>
      </c>
      <c r="I64" s="64">
        <f>+I35-I65</f>
        <v>2397594</v>
      </c>
      <c r="K64" s="64">
        <f>+K35-K65</f>
        <v>7670508</v>
      </c>
      <c r="M64" s="64">
        <f>M35-M65</f>
        <v>5289025</v>
      </c>
      <c r="O64" s="64">
        <f>O35-O65</f>
        <v>1717857</v>
      </c>
      <c r="Q64" s="64">
        <f>Q35-Q65</f>
        <v>7196516</v>
      </c>
      <c r="R64" s="41"/>
    </row>
    <row r="65" spans="1:18" ht="21.75" customHeight="1" x14ac:dyDescent="0.2">
      <c r="C65" s="27" t="s">
        <v>105</v>
      </c>
      <c r="G65" s="64">
        <v>116187</v>
      </c>
      <c r="I65" s="64">
        <v>84544</v>
      </c>
      <c r="K65" s="64">
        <v>90759</v>
      </c>
      <c r="M65" s="64">
        <v>0</v>
      </c>
      <c r="O65" s="64">
        <v>0</v>
      </c>
      <c r="Q65" s="64">
        <v>0</v>
      </c>
      <c r="R65" s="41"/>
    </row>
    <row r="66" spans="1:18" ht="21.75" customHeight="1" thickBot="1" x14ac:dyDescent="0.25">
      <c r="G66" s="85">
        <f>SUM(G64:G65)</f>
        <v>7039283</v>
      </c>
      <c r="I66" s="85">
        <f>SUM(I64:I65)</f>
        <v>2482138</v>
      </c>
      <c r="K66" s="85">
        <f>SUM(K64:K65)</f>
        <v>7761267</v>
      </c>
      <c r="M66" s="85">
        <f>SUM(M64:M65)</f>
        <v>5289025</v>
      </c>
      <c r="O66" s="85">
        <f>SUM(O64:O65)</f>
        <v>1717857</v>
      </c>
      <c r="Q66" s="85">
        <f>SUM(Q64:Q65)</f>
        <v>7196516</v>
      </c>
      <c r="R66" s="41"/>
    </row>
    <row r="67" spans="1:18" ht="21.75" customHeight="1" thickTop="1" x14ac:dyDescent="0.2">
      <c r="A67" s="37" t="s">
        <v>106</v>
      </c>
      <c r="G67" s="64"/>
      <c r="I67" s="64"/>
      <c r="K67" s="64"/>
      <c r="M67" s="64"/>
      <c r="O67" s="64"/>
      <c r="Q67" s="64"/>
      <c r="R67" s="41"/>
    </row>
    <row r="68" spans="1:18" ht="21.75" customHeight="1" x14ac:dyDescent="0.2">
      <c r="C68" s="27" t="s">
        <v>104</v>
      </c>
      <c r="G68" s="64">
        <f>+G62-G69</f>
        <v>11195226</v>
      </c>
      <c r="I68" s="64">
        <f>+I62-I69</f>
        <v>10741369</v>
      </c>
      <c r="K68" s="70">
        <f>+K62-K69</f>
        <v>-5515659</v>
      </c>
      <c r="M68" s="64">
        <f>+M62-M69</f>
        <v>7414956</v>
      </c>
      <c r="O68" s="64">
        <f>+O62-O69</f>
        <v>10589151</v>
      </c>
      <c r="Q68" s="70">
        <f>Q62-Q69</f>
        <v>-7196914</v>
      </c>
      <c r="R68" s="41"/>
    </row>
    <row r="69" spans="1:18" ht="21.75" customHeight="1" x14ac:dyDescent="0.2">
      <c r="C69" s="27" t="s">
        <v>105</v>
      </c>
      <c r="G69" s="64">
        <v>126889</v>
      </c>
      <c r="I69" s="64">
        <v>81926</v>
      </c>
      <c r="K69" s="64">
        <v>90176</v>
      </c>
      <c r="M69" s="64">
        <v>0</v>
      </c>
      <c r="O69" s="64">
        <v>0</v>
      </c>
      <c r="Q69" s="64">
        <v>0</v>
      </c>
      <c r="R69" s="41"/>
    </row>
    <row r="70" spans="1:18" ht="21.75" customHeight="1" thickBot="1" x14ac:dyDescent="0.25">
      <c r="G70" s="85">
        <f>SUM(G68:G69)</f>
        <v>11322115</v>
      </c>
      <c r="I70" s="85">
        <f>SUM(I68:I69)</f>
        <v>10823295</v>
      </c>
      <c r="K70" s="84">
        <f>SUM(K68:K69)</f>
        <v>-5425483</v>
      </c>
      <c r="M70" s="85">
        <f>SUM(M68:M69)</f>
        <v>7414956</v>
      </c>
      <c r="O70" s="85">
        <f>SUM(O68:O69)</f>
        <v>10589151</v>
      </c>
      <c r="Q70" s="84">
        <f>SUM(Q68:Q69)</f>
        <v>-7196914</v>
      </c>
      <c r="R70" s="41"/>
    </row>
    <row r="71" spans="1:18" ht="21.75" customHeight="1" thickTop="1" thickBot="1" x14ac:dyDescent="0.25">
      <c r="A71" s="37" t="s">
        <v>107</v>
      </c>
      <c r="G71" s="100">
        <f>G64/G72</f>
        <v>3.6268545920224975</v>
      </c>
      <c r="I71" s="100">
        <f>I64/I72</f>
        <v>1.2560456779316056</v>
      </c>
      <c r="K71" s="100">
        <f>K64/K72</f>
        <v>4.0184069617040272</v>
      </c>
      <c r="M71" s="100">
        <f>M64/M72</f>
        <v>2.7708014750296384</v>
      </c>
      <c r="O71" s="100">
        <f>O64/O72</f>
        <v>0.89994672165285461</v>
      </c>
      <c r="Q71" s="100">
        <f>Q64/Q72</f>
        <v>3.7700931925779124</v>
      </c>
      <c r="R71" s="41"/>
    </row>
    <row r="72" spans="1:18" ht="21.75" customHeight="1" thickTop="1" thickBot="1" x14ac:dyDescent="0.25">
      <c r="A72" s="37" t="s">
        <v>108</v>
      </c>
      <c r="B72" s="37"/>
      <c r="C72" s="37"/>
      <c r="D72" s="37"/>
      <c r="G72" s="86">
        <v>1908843</v>
      </c>
      <c r="H72" s="91"/>
      <c r="I72" s="86">
        <v>1908843</v>
      </c>
      <c r="J72" s="91"/>
      <c r="K72" s="86">
        <v>1908843</v>
      </c>
      <c r="L72" s="91"/>
      <c r="M72" s="86">
        <v>1908843</v>
      </c>
      <c r="O72" s="86">
        <v>1908843</v>
      </c>
      <c r="Q72" s="86">
        <v>1908843</v>
      </c>
      <c r="R72" s="41"/>
    </row>
    <row r="73" spans="1:18" ht="19.5" thickTop="1" x14ac:dyDescent="0.2"/>
  </sheetData>
  <sheetProtection algorithmName="SHA-512" hashValue="Nwrerhr+b8iVUVdLh7+lVd6zwKPDY6d91J5X8tbUI2FfUOKlUaImFE4I455fUeYobiAqUW5fwc2ey6KeMeeY6A==" saltValue="F1VNTlrDwL6KGUnPjhTi+g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6" right="0" top="0.78740157480314998" bottom="0" header="0.31496062992126" footer="0"/>
  <pageSetup paperSize="9" scale="69" orientation="portrait" r:id="rId1"/>
  <headerFooter alignWithMargins="0"/>
  <rowBreaks count="1" manualBreakCount="1">
    <brk id="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งบแสดงฐานะการเงิน</vt:lpstr>
      <vt:lpstr>งบกำไรขาดทุนเบ็ดเสร็จ 3 เดือน</vt:lpstr>
      <vt:lpstr>'งบกำไรขาดทุนเบ็ดเสร็จ 3 เดือน'!Print_Area</vt:lpstr>
      <vt:lpstr>'งบกำไรขาดทุนเบ็ดเสร็จ 3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2021-04-20T09:08:37Z</cp:lastPrinted>
  <dcterms:created xsi:type="dcterms:W3CDTF">2008-01-03T03:04:02Z</dcterms:created>
  <dcterms:modified xsi:type="dcterms:W3CDTF">2021-04-20T13:10:54Z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