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1"/>
  </bookViews>
  <sheets>
    <sheet name="งบแสดงฐานะการเงิน(เอกสารภายใน)" sheetId="1" state="hidden" r:id="rId1"/>
    <sheet name="SPF" sheetId="2" r:id="rId2"/>
    <sheet name="SPL_Q" sheetId="3" r:id="rId3"/>
    <sheet name="SPL_6M" sheetId="4" r:id="rId4"/>
  </sheets>
  <externalReferences>
    <externalReference r:id="rId7"/>
  </externalReferences>
  <definedNames>
    <definedName name="AsatDate">'[1]Menu'!$F$7</definedName>
    <definedName name="F_906">#REF!</definedName>
    <definedName name="_xlnm.Print_Area" localSheetId="3">'SPL_6M'!$A$1:$M$63</definedName>
    <definedName name="_xlnm.Print_Area" localSheetId="2">'SPL_Q'!$A$1:$Q$63</definedName>
    <definedName name="_xlnm.Print_Titles" localSheetId="1">'SPF'!$1:$8</definedName>
    <definedName name="_xlnm.Print_Titles" localSheetId="3">'SPL_6M'!$1:$8</definedName>
    <definedName name="_xlnm.Print_Titles" localSheetId="2">'SPL_Q'!$1:$8</definedName>
    <definedName name="_xlnm.Print_Titles" localSheetId="0">'งบแสดงฐานะการเงิน(เอกสารภายใน)'!$1:$10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<sst xmlns="http://schemas.openxmlformats.org/spreadsheetml/2006/main" count="264" uniqueCount="125">
  <si>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</si>
  <si>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</si>
  <si>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</si>
  <si>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</si>
  <si>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</si>
  <si>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</si>
  <si>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</si>
  <si>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</si>
  <si>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</si>
  <si>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</si>
  <si>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</si>
  <si>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</si>
  <si>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</si>
  <si>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</si>
  <si>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</si>
  <si>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</si>
  <si>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</si>
  <si>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</si>
  <si>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</si>
  <si>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</si>
  <si>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</si>
  <si>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</si>
  <si>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</si>
  <si>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</si>
  <si>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</si>
  <si>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</si>
  <si>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</si>
  <si>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</si>
  <si>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</si>
  <si>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</si>
  <si>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</si>
  <si>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</si>
  <si>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</si>
  <si>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</si>
  <si>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</si>
  <si>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</si>
  <si>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</si>
  <si>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</si>
  <si>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</si>
  <si>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</si>
  <si>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</si>
  <si>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</si>
  <si>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</si>
  <si>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</si>
  <si>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</si>
  <si>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</si>
  <si>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</si>
  <si>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</si>
  <si>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</si>
  <si>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</si>
  <si>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</si>
  <si>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</si>
  <si>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</si>
  <si>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</si>
  <si>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</si>
  <si>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</si>
  <si>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</si>
  <si>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</si>
  <si>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</si>
  <si>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</si>
  <si>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</si>
  <si>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</si>
  <si>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</si>
  <si>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</si>
  <si>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</si>
  <si>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</si>
  <si>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</si>
  <si>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</si>
  <si>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</si>
  <si>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</si>
  <si>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31 ธันวาคม 2561</t>
  </si>
  <si>
    <t>30 มิถุนายน 2562</t>
  </si>
  <si>
    <t>ณ วันที่ 30 มิถุนายน 2562</t>
  </si>
  <si>
    <t>งบกำไรขาดทุนและกำไรขาดทุนเบ็ดเสร็จอื่น</t>
  </si>
  <si>
    <t>สำหรับงวดสามเดือนสิ้นสุด</t>
  </si>
  <si>
    <t>31 มีนาคม 2562</t>
  </si>
  <si>
    <t>30 มิถุนายน 2561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</si>
  <si>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</si>
  <si>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</si>
  <si>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</si>
  <si>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</si>
  <si>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</si>
  <si>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</si>
  <si>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กำไรสุทธิจากธุรกรรมเพื่อค้าและปริวรรตเงินตราต่างประเทศ</t>
  </si>
  <si>
    <t>กำไร (ขาดทุน) 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</si>
  <si>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</si>
  <si>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</si>
  <si>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</si>
  <si>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</si>
  <si>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</si>
  <si>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</si>
  <si>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</si>
  <si>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</si>
  <si>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</si>
  <si>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</si>
  <si>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</si>
  <si>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</si>
  <si>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</si>
  <si>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</si>
  <si>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</si>
  <si>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</si>
  <si>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</si>
  <si>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</si>
  <si>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จากการวัดมูลค่าเงินลงทุนเผื่อขาย</t>
  </si>
  <si>
    <t>การเปลี่ยนแปลงสุทธิในมูลค่ายุติธรรม</t>
  </si>
  <si>
    <t>จำนวนสุทธิที่โอนไปยังกำไรหรือขาดทุน</t>
  </si>
  <si>
    <t>กำไร (ขาดทุน) จากการแปลงค่างบการเงินจากการดำเนินงาน</t>
  </si>
  <si>
    <t>ในต่างประเทศ</t>
  </si>
  <si>
    <t>ส่วนแบ่งกำไรเบ็ดเสร็จอื่นในบริษัทร่วม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</si>
  <si>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</si>
  <si>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</si>
  <si>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</si>
  <si>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กำไรจากการประมาณการตามหลักคณิตศาสตร์ประกันภัย</t>
  </si>
  <si>
    <t>สำหรับโครงการผลประโยชน์ของพนักงาน</t>
  </si>
  <si>
    <t>รวมกำไร (ขาดทุน) เบ็ดเสร็จอื่นสุทธิ</t>
  </si>
  <si>
    <t>กำไรเบ็ดเสร็จรวม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</si>
  <si>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</si>
  <si>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</si>
  <si>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</si>
  <si>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</si>
  <si>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</si>
  <si>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</si>
  <si>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สำหรับงวดหกเดือนสิ้นสุดวันที่ 30 มิถุนายน 2562</t>
  </si>
  <si>
    <t>กำไรสุทธิจากเงินลงทุน</t>
  </si>
  <si>
    <t>ขาดทุนจากการแปลงค่างบการเงินจากการดำเนินงาน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</si>
</sst>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\(#,##0\)"/>
    <numFmt numFmtId="178" formatCode="#,##0.0;\(#,##0\)"/>
    <numFmt numFmtId="179" formatCode="#,##0.0000;\(#,##0.00\)"/>
    <numFmt numFmtId="180" formatCode="#,##0;\(#,##0\)"/>
    <numFmt numFmtId="181" formatCode="#,##0.00;\(#,##0.00\)"/>
    <numFmt numFmtId="182" formatCode="#,##0.00_ ;[Red]\-#,##0.00\ "/>
    <numFmt numFmtId="183" formatCode="#,##0.0"/>
    <numFmt numFmtId="184" formatCode="_-* #,##0.000_-;\-* #,##0.000_-;_-* &quot;-&quot;??_-;_-@_-"/>
    <numFmt numFmtId="185" formatCode="_-* #,##0.0_-;\-* #,##0.0_-;_-* &quot;-&quot;??_-;_-@_-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(* #,##0.00000_);_(* \(#,##0.00000\);_(* &quot;-&quot;?????_);_(@_)"/>
    <numFmt numFmtId="191" formatCode="#,##0.0;\-#,##0.0"/>
    <numFmt numFmtId="192" formatCode="#,##0.000;\(#,##0.000\)"/>
    <numFmt numFmtId="193" formatCode="#,##0.0;\(#,##0.0\)"/>
    <numFmt numFmtId="194" formatCode="#,##0;\(#,##0\);\-"/>
    <numFmt numFmtId="195" formatCode="0,000;\(#,##0\);\-"/>
    <numFmt numFmtId="196" formatCode="##,#0_;\(#,##0\);\-"/>
    <numFmt numFmtId="197" formatCode="#,##0\ ;\(#,##0\);\-"/>
    <numFmt numFmtId="198" formatCode="##,#0\)_;\(#,##0\);\-"/>
    <numFmt numFmtId="199" formatCode="#,##0_);\(#,##0\);\-"/>
    <numFmt numFmtId="200" formatCode="#,##0_);\(#,##0\);"/>
    <numFmt numFmtId="201" formatCode="#,##0\ \ _);\(#,##0\)\,"/>
    <numFmt numFmtId="202" formatCode="#,##0\ \ _);\(#,##0\)"/>
    <numFmt numFmtId="203" formatCode="#,##0\ _);\(#,##0\)"/>
    <numFmt numFmtId="204" formatCode="#,##0\ ;\(#,##0\);"/>
    <numFmt numFmtId="205" formatCode="#,##0_);\(#,##0.0\);"/>
    <numFmt numFmtId="206" formatCode="#,##0_);\(#,##0.00\);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0.00000"/>
    <numFmt numFmtId="213" formatCode="#,##0.00\ ;\(#,##0.00\)"/>
    <numFmt numFmtId="214" formatCode="_-* #,##0.0000_-;\-* #,##0.000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0;\(#,##0.0\)"/>
    <numFmt numFmtId="219" formatCode="#,##0.000;\(#,##0.0\)"/>
    <numFmt numFmtId="220" formatCode="#,##0.00;\(\-#,##0.00\)"/>
    <numFmt numFmtId="221" formatCode="#,##0.00000;\(#,##0.000\)"/>
    <numFmt numFmtId="222" formatCode="#,##0.000000;\(#,##0.0000\)"/>
    <numFmt numFmtId="223" formatCode="0.0"/>
    <numFmt numFmtId="224" formatCode="#,##0_);\(#,##0.000\);"/>
    <numFmt numFmtId="225" formatCode="[$€-2]\ #,##0.00_);[Red]\([$€-2]\ #,##0.00\)"/>
    <numFmt numFmtId="226" formatCode="0.0%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8"/>
      <color indexed="8"/>
      <name val="Tahoma"/>
      <family val="2"/>
    </font>
    <font>
      <sz val="6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ngsana New"/>
      <family val="1"/>
    </font>
    <font>
      <sz val="13"/>
      <color rgb="FF0000FF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200" fontId="11" fillId="0" borderId="0" xfId="0" applyNumberFormat="1" applyFont="1" applyFill="1" applyBorder="1" applyAlignment="1">
      <alignment vertical="center"/>
    </xf>
    <xf numFmtId="193" fontId="11" fillId="0" borderId="0" xfId="64" applyNumberFormat="1" applyFont="1" applyFill="1" applyAlignment="1">
      <alignment vertical="center"/>
      <protection/>
    </xf>
    <xf numFmtId="176" fontId="11" fillId="0" borderId="11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200" fontId="11" fillId="0" borderId="0" xfId="0" applyNumberFormat="1" applyFont="1" applyFill="1" applyAlignment="1">
      <alignment/>
    </xf>
    <xf numFmtId="0" fontId="13" fillId="0" borderId="0" xfId="64" applyFont="1" applyFill="1" applyAlignment="1">
      <alignment vertical="center"/>
      <protection/>
    </xf>
    <xf numFmtId="176" fontId="11" fillId="0" borderId="0" xfId="0" applyNumberFormat="1" applyFont="1" applyFill="1" applyAlignment="1">
      <alignment vertical="center"/>
    </xf>
    <xf numFmtId="204" fontId="11" fillId="0" borderId="12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0" fontId="10" fillId="0" borderId="0" xfId="64" applyFont="1" applyFill="1" applyAlignment="1">
      <alignment horizontal="right" vertical="top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horizontal="center" vertical="center"/>
      <protection/>
    </xf>
    <xf numFmtId="180" fontId="1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176" fontId="8" fillId="0" borderId="0" xfId="44" applyNumberFormat="1" applyFont="1" applyFill="1" applyAlignment="1">
      <alignment vertical="center"/>
    </xf>
    <xf numFmtId="176" fontId="8" fillId="0" borderId="0" xfId="44" applyNumberFormat="1" applyFont="1" applyFill="1" applyBorder="1" applyAlignment="1">
      <alignment vertical="center"/>
    </xf>
    <xf numFmtId="176" fontId="9" fillId="0" borderId="0" xfId="44" applyNumberFormat="1" applyFont="1" applyFill="1" applyAlignment="1">
      <alignment horizontal="center" vertical="center"/>
    </xf>
    <xf numFmtId="176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6" fontId="11" fillId="0" borderId="0" xfId="44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200" fontId="11" fillId="0" borderId="0" xfId="44" applyNumberFormat="1" applyFont="1" applyFill="1" applyAlignment="1">
      <alignment vertical="center"/>
    </xf>
    <xf numFmtId="200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176" fontId="11" fillId="0" borderId="13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200" fontId="11" fillId="0" borderId="0" xfId="62" applyNumberFormat="1" applyFont="1" applyFill="1" applyAlignment="1">
      <alignment vertical="center"/>
      <protection/>
    </xf>
    <xf numFmtId="200" fontId="11" fillId="0" borderId="0" xfId="62" applyNumberFormat="1" applyFont="1" applyFill="1" applyBorder="1" applyAlignment="1">
      <alignment vertical="center"/>
      <protection/>
    </xf>
    <xf numFmtId="176" fontId="11" fillId="0" borderId="11" xfId="62" applyNumberFormat="1" applyFont="1" applyFill="1" applyBorder="1" applyAlignment="1">
      <alignment vertical="center"/>
      <protection/>
    </xf>
    <xf numFmtId="200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200" fontId="11" fillId="0" borderId="0" xfId="62" applyNumberFormat="1" applyFont="1" applyFill="1">
      <alignment/>
      <protection/>
    </xf>
    <xf numFmtId="200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176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204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204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204" fontId="11" fillId="0" borderId="13" xfId="62" applyNumberFormat="1" applyFont="1" applyFill="1" applyBorder="1" applyAlignment="1">
      <alignment vertical="center"/>
      <protection/>
    </xf>
    <xf numFmtId="43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43" fontId="11" fillId="0" borderId="0" xfId="46" applyFont="1" applyFill="1" applyAlignment="1">
      <alignment vertical="center"/>
    </xf>
    <xf numFmtId="43" fontId="11" fillId="0" borderId="0" xfId="44" applyFont="1" applyFill="1" applyBorder="1" applyAlignment="1">
      <alignment vertical="center"/>
    </xf>
    <xf numFmtId="0" fontId="9" fillId="0" borderId="0" xfId="64" applyFont="1" applyFill="1" applyAlignment="1">
      <alignment horizontal="left" vertical="center"/>
      <protection/>
    </xf>
    <xf numFmtId="176" fontId="8" fillId="0" borderId="0" xfId="64" applyNumberFormat="1" applyFont="1" applyFill="1" applyAlignment="1">
      <alignment vertical="center"/>
      <protection/>
    </xf>
    <xf numFmtId="43" fontId="11" fillId="0" borderId="0" xfId="42" applyFont="1" applyFill="1" applyAlignment="1">
      <alignment vertical="center"/>
    </xf>
    <xf numFmtId="204" fontId="8" fillId="0" borderId="0" xfId="64" applyNumberFormat="1" applyFont="1" applyFill="1" applyAlignment="1">
      <alignment vertical="center"/>
      <protection/>
    </xf>
    <xf numFmtId="10" fontId="11" fillId="0" borderId="0" xfId="72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5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14" fillId="0" borderId="0" xfId="47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6" fontId="14" fillId="0" borderId="11" xfId="47" applyNumberFormat="1" applyFont="1" applyFill="1" applyBorder="1" applyAlignment="1">
      <alignment vertical="center"/>
    </xf>
    <xf numFmtId="176" fontId="14" fillId="0" borderId="0" xfId="47" applyNumberFormat="1" applyFont="1" applyFill="1" applyBorder="1" applyAlignment="1">
      <alignment vertical="center"/>
    </xf>
    <xf numFmtId="177" fontId="11" fillId="0" borderId="0" xfId="44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176" fontId="11" fillId="0" borderId="0" xfId="47" applyNumberFormat="1" applyFont="1" applyFill="1" applyAlignment="1">
      <alignment vertical="center"/>
    </xf>
    <xf numFmtId="176" fontId="14" fillId="0" borderId="13" xfId="47" applyNumberFormat="1" applyFont="1" applyFill="1" applyBorder="1" applyAlignment="1">
      <alignment vertical="center"/>
    </xf>
    <xf numFmtId="176" fontId="14" fillId="0" borderId="0" xfId="48" applyNumberFormat="1" applyFont="1" applyFill="1" applyBorder="1" applyAlignment="1">
      <alignment vertical="center"/>
    </xf>
    <xf numFmtId="176" fontId="14" fillId="0" borderId="0" xfId="48" applyNumberFormat="1" applyFont="1" applyFill="1" applyAlignment="1">
      <alignment vertical="center"/>
    </xf>
    <xf numFmtId="176" fontId="11" fillId="0" borderId="0" xfId="48" applyNumberFormat="1" applyFont="1" applyFill="1" applyAlignment="1">
      <alignment vertical="center"/>
    </xf>
    <xf numFmtId="180" fontId="11" fillId="0" borderId="0" xfId="44" applyNumberFormat="1" applyFont="1" applyFill="1" applyAlignment="1">
      <alignment vertical="center"/>
    </xf>
    <xf numFmtId="176" fontId="14" fillId="0" borderId="0" xfId="44" applyNumberFormat="1" applyFont="1" applyFill="1" applyAlignment="1">
      <alignment vertical="center"/>
    </xf>
    <xf numFmtId="43" fontId="11" fillId="0" borderId="0" xfId="47" applyFont="1" applyFill="1" applyAlignment="1">
      <alignment vertical="center"/>
    </xf>
    <xf numFmtId="177" fontId="11" fillId="0" borderId="0" xfId="47" applyNumberFormat="1" applyFont="1" applyFill="1" applyAlignment="1">
      <alignment vertical="center"/>
    </xf>
    <xf numFmtId="177" fontId="11" fillId="0" borderId="13" xfId="44" applyNumberFormat="1" applyFont="1" applyFill="1" applyBorder="1" applyAlignment="1">
      <alignment vertical="center"/>
    </xf>
    <xf numFmtId="43" fontId="11" fillId="0" borderId="13" xfId="47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177" fontId="11" fillId="0" borderId="11" xfId="44" applyNumberFormat="1" applyFont="1" applyFill="1" applyBorder="1" applyAlignment="1">
      <alignment vertical="center"/>
    </xf>
    <xf numFmtId="176" fontId="11" fillId="0" borderId="11" xfId="48" applyNumberFormat="1" applyFont="1" applyFill="1" applyBorder="1" applyAlignment="1">
      <alignment vertical="center"/>
    </xf>
    <xf numFmtId="176" fontId="14" fillId="0" borderId="12" xfId="47" applyNumberFormat="1" applyFont="1" applyFill="1" applyBorder="1" applyAlignment="1">
      <alignment vertical="center"/>
    </xf>
    <xf numFmtId="176" fontId="14" fillId="0" borderId="12" xfId="48" applyNumberFormat="1" applyFont="1" applyFill="1" applyBorder="1" applyAlignment="1">
      <alignment vertical="center"/>
    </xf>
    <xf numFmtId="177" fontId="14" fillId="0" borderId="12" xfId="47" applyNumberFormat="1" applyFont="1" applyFill="1" applyBorder="1" applyAlignment="1">
      <alignment vertical="center"/>
    </xf>
    <xf numFmtId="43" fontId="14" fillId="0" borderId="14" xfId="47" applyNumberFormat="1" applyFont="1" applyFill="1" applyBorder="1" applyAlignment="1">
      <alignment vertical="center"/>
    </xf>
    <xf numFmtId="43" fontId="14" fillId="0" borderId="14" xfId="48" applyNumberFormat="1" applyFont="1" applyFill="1" applyBorder="1" applyAlignment="1">
      <alignment vertical="center"/>
    </xf>
    <xf numFmtId="176" fontId="11" fillId="0" borderId="14" xfId="47" applyNumberFormat="1" applyFont="1" applyFill="1" applyBorder="1" applyAlignment="1">
      <alignment vertical="center"/>
    </xf>
    <xf numFmtId="176" fontId="11" fillId="0" borderId="14" xfId="48" applyNumberFormat="1" applyFont="1" applyFill="1" applyBorder="1" applyAlignment="1">
      <alignment vertical="center"/>
    </xf>
    <xf numFmtId="177" fontId="11" fillId="0" borderId="0" xfId="48" applyNumberFormat="1" applyFont="1" applyFill="1" applyAlignment="1">
      <alignment vertical="center"/>
    </xf>
    <xf numFmtId="180" fontId="11" fillId="0" borderId="0" xfId="47" applyNumberFormat="1" applyFont="1" applyFill="1" applyAlignment="1">
      <alignment vertical="center"/>
    </xf>
    <xf numFmtId="177" fontId="11" fillId="0" borderId="13" xfId="48" applyNumberFormat="1" applyFont="1" applyFill="1" applyBorder="1" applyAlignment="1">
      <alignment vertical="center"/>
    </xf>
    <xf numFmtId="177" fontId="11" fillId="0" borderId="13" xfId="47" applyNumberFormat="1" applyFont="1" applyFill="1" applyBorder="1" applyAlignment="1">
      <alignment vertical="center"/>
    </xf>
    <xf numFmtId="178" fontId="11" fillId="0" borderId="11" xfId="48" applyNumberFormat="1" applyFont="1" applyFill="1" applyBorder="1" applyAlignment="1">
      <alignment vertical="center"/>
    </xf>
    <xf numFmtId="180" fontId="14" fillId="0" borderId="12" xfId="47" applyNumberFormat="1" applyFont="1" applyFill="1" applyBorder="1" applyAlignment="1">
      <alignment vertical="center"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15" fontId="1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2476500</xdr:colOff>
      <xdr:row>6</xdr:row>
      <xdr:rowOff>152400</xdr:rowOff>
    </xdr:to>
    <xdr:sp>
      <xdr:nvSpPr>
        <xdr:cNvPr id="1" name="Rectangle 1134"/>
        <xdr:cNvSpPr>
          <a:spLocks/>
        </xdr:cNvSpPr>
      </xdr:nvSpPr>
      <xdr:spPr>
        <a:xfrm>
          <a:off x="0" y="133350"/>
          <a:ext cx="2476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161925</xdr:colOff>
      <xdr:row>30</xdr:row>
      <xdr:rowOff>190500</xdr:rowOff>
    </xdr:to>
    <xdr:sp fLocksText="0">
      <xdr:nvSpPr>
        <xdr:cNvPr id="2" name="Text Box 167"/>
        <xdr:cNvSpPr txBox="1">
          <a:spLocks noChangeArrowheads="1"/>
        </xdr:cNvSpPr>
      </xdr:nvSpPr>
      <xdr:spPr>
        <a:xfrm>
          <a:off x="5095875" y="74961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3" customFormat="1" ht="21" customHeight="1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20" t="s">
        <v>69</v>
      </c>
      <c r="E6" s="120"/>
      <c r="F6" s="120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19" t="s">
        <v>1</v>
      </c>
      <c r="C7" s="119"/>
      <c r="D7" s="119"/>
      <c r="E7" s="119"/>
      <c r="F7" s="119"/>
      <c r="G7" s="119"/>
      <c r="H7" s="119"/>
      <c r="I7" s="119"/>
      <c r="J7" s="119" t="s">
        <v>49</v>
      </c>
      <c r="K7" s="119"/>
      <c r="L7" s="119"/>
      <c r="M7" s="119"/>
      <c r="N7" s="119"/>
      <c r="O7" s="119"/>
      <c r="P7" s="119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9" width="9.140625" style="1" customWidth="1"/>
    <col min="10" max="10" width="12.140625" style="1" customWidth="1"/>
    <col min="11" max="16384" width="9.140625" style="1" customWidth="1"/>
  </cols>
  <sheetData>
    <row r="1" spans="5:7" ht="21" customHeight="1">
      <c r="E1" s="26"/>
      <c r="F1" s="76"/>
      <c r="G1" s="27"/>
    </row>
    <row r="2" spans="1:8" s="3" customFormat="1" ht="21" customHeight="1">
      <c r="A2" s="118" t="s">
        <v>0</v>
      </c>
      <c r="B2" s="118"/>
      <c r="C2" s="118"/>
      <c r="D2" s="118"/>
      <c r="E2" s="118"/>
      <c r="F2" s="118"/>
      <c r="G2" s="118"/>
      <c r="H2" s="118"/>
    </row>
    <row r="3" spans="1:8" s="3" customFormat="1" ht="21" customHeight="1">
      <c r="A3" s="118" t="s">
        <v>31</v>
      </c>
      <c r="B3" s="118"/>
      <c r="C3" s="118"/>
      <c r="D3" s="118"/>
      <c r="E3" s="118"/>
      <c r="F3" s="118"/>
      <c r="G3" s="118"/>
      <c r="H3" s="118"/>
    </row>
    <row r="4" spans="1:8" s="3" customFormat="1" ht="21" customHeight="1">
      <c r="A4" s="29" t="s">
        <v>72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19" t="s">
        <v>1</v>
      </c>
      <c r="C7" s="119"/>
      <c r="D7" s="119"/>
      <c r="E7" s="119"/>
      <c r="F7" s="119" t="s">
        <v>49</v>
      </c>
      <c r="G7" s="119"/>
      <c r="H7" s="119"/>
    </row>
    <row r="8" spans="2:8" s="3" customFormat="1" ht="21" customHeight="1">
      <c r="B8" s="66" t="s">
        <v>71</v>
      </c>
      <c r="D8" s="66" t="s">
        <v>70</v>
      </c>
      <c r="E8" s="32"/>
      <c r="F8" s="66" t="s">
        <v>71</v>
      </c>
      <c r="H8" s="66" t="s">
        <v>70</v>
      </c>
    </row>
    <row r="9" spans="1:8" s="3" customFormat="1" ht="21" customHeight="1">
      <c r="A9" s="2" t="s">
        <v>3</v>
      </c>
      <c r="B9" s="2"/>
      <c r="C9" s="2"/>
      <c r="D9" s="2"/>
      <c r="F9" s="18"/>
      <c r="G9" s="18"/>
      <c r="H9" s="18"/>
    </row>
    <row r="10" spans="1:8" s="3" customFormat="1" ht="21" customHeight="1">
      <c r="A10" s="38" t="s">
        <v>4</v>
      </c>
      <c r="B10" s="39">
        <v>55150620</v>
      </c>
      <c r="C10" s="38"/>
      <c r="D10" s="39">
        <v>62394091</v>
      </c>
      <c r="E10" s="8"/>
      <c r="F10" s="39">
        <v>55079077</v>
      </c>
      <c r="G10" s="19"/>
      <c r="H10" s="39">
        <v>62329288</v>
      </c>
    </row>
    <row r="11" spans="1:8" s="3" customFormat="1" ht="21" customHeight="1">
      <c r="A11" s="38" t="s">
        <v>32</v>
      </c>
      <c r="B11" s="39">
        <v>505175222</v>
      </c>
      <c r="C11" s="38"/>
      <c r="D11" s="39">
        <v>450699724</v>
      </c>
      <c r="E11" s="8"/>
      <c r="F11" s="39">
        <v>477011845</v>
      </c>
      <c r="G11" s="19"/>
      <c r="H11" s="39">
        <v>404378243</v>
      </c>
    </row>
    <row r="12" spans="1:8" s="3" customFormat="1" ht="21" customHeight="1">
      <c r="A12" s="38" t="s">
        <v>33</v>
      </c>
      <c r="B12" s="39">
        <v>48045879</v>
      </c>
      <c r="C12" s="38"/>
      <c r="D12" s="39">
        <v>28649605</v>
      </c>
      <c r="E12" s="8"/>
      <c r="F12" s="39">
        <v>47952192</v>
      </c>
      <c r="G12" s="19"/>
      <c r="H12" s="39">
        <v>28334423</v>
      </c>
    </row>
    <row r="13" spans="1:8" s="3" customFormat="1" ht="21" customHeight="1">
      <c r="A13" s="38" t="s">
        <v>34</v>
      </c>
      <c r="B13" s="45">
        <v>584480820</v>
      </c>
      <c r="C13" s="38"/>
      <c r="D13" s="45">
        <v>556787522</v>
      </c>
      <c r="E13" s="8"/>
      <c r="F13" s="45">
        <v>547213382</v>
      </c>
      <c r="G13" s="19"/>
      <c r="H13" s="45">
        <v>525694808</v>
      </c>
    </row>
    <row r="14" spans="1:8" s="3" customFormat="1" ht="21" customHeight="1">
      <c r="A14" s="38" t="s">
        <v>5</v>
      </c>
      <c r="B14" s="39">
        <v>1726861</v>
      </c>
      <c r="C14" s="38"/>
      <c r="D14" s="39">
        <v>1607844</v>
      </c>
      <c r="E14" s="8"/>
      <c r="F14" s="45">
        <v>38408133</v>
      </c>
      <c r="G14" s="19"/>
      <c r="H14" s="45">
        <v>37290633</v>
      </c>
    </row>
    <row r="15" spans="1:8" s="3" customFormat="1" ht="21" customHeight="1">
      <c r="A15" s="38" t="s">
        <v>35</v>
      </c>
      <c r="B15" s="38"/>
      <c r="C15" s="38"/>
      <c r="D15" s="38"/>
      <c r="E15" s="8"/>
      <c r="F15" s="19"/>
      <c r="G15" s="19"/>
      <c r="H15" s="19"/>
    </row>
    <row r="16" spans="1:8" s="3" customFormat="1" ht="21" customHeight="1">
      <c r="A16" s="41" t="s">
        <v>36</v>
      </c>
      <c r="B16" s="45">
        <v>2017900665</v>
      </c>
      <c r="C16" s="41"/>
      <c r="D16" s="45">
        <v>2083702949</v>
      </c>
      <c r="E16" s="8"/>
      <c r="F16" s="45">
        <v>1961129255</v>
      </c>
      <c r="G16" s="19"/>
      <c r="H16" s="45">
        <v>2026148551</v>
      </c>
    </row>
    <row r="17" spans="1:8" s="3" customFormat="1" ht="21" customHeight="1">
      <c r="A17" s="41" t="s">
        <v>6</v>
      </c>
      <c r="B17" s="48">
        <v>5265565</v>
      </c>
      <c r="C17" s="41"/>
      <c r="D17" s="48">
        <v>5623746</v>
      </c>
      <c r="E17" s="8"/>
      <c r="F17" s="48">
        <v>5144623</v>
      </c>
      <c r="G17" s="19"/>
      <c r="H17" s="48">
        <v>5487524</v>
      </c>
    </row>
    <row r="18" spans="1:8" s="3" customFormat="1" ht="21" customHeight="1">
      <c r="A18" s="42" t="s">
        <v>51</v>
      </c>
      <c r="B18" s="44">
        <f>SUM(B16:B17)</f>
        <v>2023166230</v>
      </c>
      <c r="C18" s="42"/>
      <c r="D18" s="44">
        <f>SUM(D16:D17)</f>
        <v>2089326695</v>
      </c>
      <c r="E18" s="8"/>
      <c r="F18" s="44">
        <f>SUM(F16:F17)</f>
        <v>1966273878</v>
      </c>
      <c r="G18" s="19"/>
      <c r="H18" s="44">
        <f>SUM(H16:H17)</f>
        <v>2031636075</v>
      </c>
    </row>
    <row r="19" spans="1:8" s="3" customFormat="1" ht="21" customHeight="1">
      <c r="A19" s="49" t="s">
        <v>50</v>
      </c>
      <c r="B19" s="11">
        <v>-586949</v>
      </c>
      <c r="C19" s="49"/>
      <c r="D19" s="11">
        <v>-542891</v>
      </c>
      <c r="E19" s="8"/>
      <c r="F19" s="21">
        <v>-558033</v>
      </c>
      <c r="G19" s="19"/>
      <c r="H19" s="21">
        <v>-499799</v>
      </c>
    </row>
    <row r="20" spans="1:8" s="3" customFormat="1" ht="21" customHeight="1">
      <c r="A20" s="49" t="s">
        <v>21</v>
      </c>
      <c r="B20" s="50">
        <v>-145889322</v>
      </c>
      <c r="C20" s="49"/>
      <c r="D20" s="50">
        <v>-147588430</v>
      </c>
      <c r="E20" s="8"/>
      <c r="F20" s="21">
        <v>-142306370</v>
      </c>
      <c r="G20" s="19"/>
      <c r="H20" s="21">
        <v>-144326155</v>
      </c>
    </row>
    <row r="21" spans="1:8" s="3" customFormat="1" ht="21" customHeight="1">
      <c r="A21" s="49" t="s">
        <v>63</v>
      </c>
      <c r="B21" s="50">
        <v>-6733392</v>
      </c>
      <c r="C21" s="49"/>
      <c r="D21" s="50">
        <v>-5414669</v>
      </c>
      <c r="E21" s="8"/>
      <c r="F21" s="21">
        <v>-6733392</v>
      </c>
      <c r="G21" s="19"/>
      <c r="H21" s="21">
        <v>-5414669</v>
      </c>
    </row>
    <row r="22" spans="1:8" s="3" customFormat="1" ht="21" customHeight="1">
      <c r="A22" s="42" t="s">
        <v>37</v>
      </c>
      <c r="B22" s="47">
        <f>SUM(B18:B21)</f>
        <v>1869956567</v>
      </c>
      <c r="C22" s="42"/>
      <c r="D22" s="47">
        <f>SUM(D18:D21)</f>
        <v>1935780705</v>
      </c>
      <c r="E22" s="8"/>
      <c r="F22" s="47">
        <f>SUM(F18:F21)</f>
        <v>1816676083</v>
      </c>
      <c r="G22" s="19"/>
      <c r="H22" s="47">
        <f>SUM(H18:H21)</f>
        <v>1881395452</v>
      </c>
    </row>
    <row r="23" spans="1:8" s="3" customFormat="1" ht="21" customHeight="1">
      <c r="A23" s="38" t="s">
        <v>8</v>
      </c>
      <c r="B23" s="50">
        <v>1397969</v>
      </c>
      <c r="C23" s="38"/>
      <c r="D23" s="50">
        <v>1577698</v>
      </c>
      <c r="E23" s="8"/>
      <c r="F23" s="50">
        <v>81674</v>
      </c>
      <c r="G23" s="19"/>
      <c r="H23" s="50">
        <v>87709</v>
      </c>
    </row>
    <row r="24" spans="1:8" s="3" customFormat="1" ht="21" customHeight="1">
      <c r="A24" s="38" t="s">
        <v>7</v>
      </c>
      <c r="B24" s="50">
        <v>10340963</v>
      </c>
      <c r="C24" s="38"/>
      <c r="D24" s="50">
        <v>10603892</v>
      </c>
      <c r="E24" s="8"/>
      <c r="F24" s="50">
        <v>8520590</v>
      </c>
      <c r="G24" s="19"/>
      <c r="H24" s="50">
        <v>8742836</v>
      </c>
    </row>
    <row r="25" spans="1:8" s="3" customFormat="1" ht="21" customHeight="1">
      <c r="A25" s="38" t="s">
        <v>9</v>
      </c>
      <c r="B25" s="50">
        <v>41809965</v>
      </c>
      <c r="C25" s="38"/>
      <c r="D25" s="50">
        <v>42567441</v>
      </c>
      <c r="E25" s="8"/>
      <c r="F25" s="50">
        <v>40551259</v>
      </c>
      <c r="G25" s="19"/>
      <c r="H25" s="50">
        <v>41180182</v>
      </c>
    </row>
    <row r="26" spans="1:8" s="3" customFormat="1" ht="21" customHeight="1">
      <c r="A26" s="38" t="s">
        <v>38</v>
      </c>
      <c r="B26" s="50">
        <v>1879971</v>
      </c>
      <c r="C26" s="38"/>
      <c r="D26" s="50">
        <v>1080011</v>
      </c>
      <c r="E26" s="8"/>
      <c r="F26" s="50">
        <v>1788749</v>
      </c>
      <c r="G26" s="19"/>
      <c r="H26" s="50">
        <v>990727</v>
      </c>
    </row>
    <row r="27" spans="1:10" s="3" customFormat="1" ht="21" customHeight="1">
      <c r="A27" s="38" t="s">
        <v>56</v>
      </c>
      <c r="B27" s="50">
        <v>4244633</v>
      </c>
      <c r="C27" s="38"/>
      <c r="D27" s="50">
        <v>4091264</v>
      </c>
      <c r="E27" s="8"/>
      <c r="F27" s="50">
        <v>3043115</v>
      </c>
      <c r="G27" s="19"/>
      <c r="H27" s="50">
        <v>2947919</v>
      </c>
      <c r="J27" s="75"/>
    </row>
    <row r="28" spans="1:8" s="3" customFormat="1" ht="21" customHeight="1">
      <c r="A28" s="38" t="s">
        <v>66</v>
      </c>
      <c r="B28" s="50">
        <v>5413301</v>
      </c>
      <c r="C28" s="38"/>
      <c r="D28" s="50">
        <v>3324390</v>
      </c>
      <c r="E28" s="8"/>
      <c r="F28" s="50">
        <v>5259258</v>
      </c>
      <c r="G28" s="19"/>
      <c r="H28" s="50">
        <v>3149620</v>
      </c>
    </row>
    <row r="29" spans="1:8" s="3" customFormat="1" ht="21" customHeight="1">
      <c r="A29" s="38" t="s">
        <v>10</v>
      </c>
      <c r="B29" s="46">
        <v>16485892</v>
      </c>
      <c r="C29" s="38"/>
      <c r="D29" s="46">
        <v>17586037</v>
      </c>
      <c r="E29" s="8"/>
      <c r="F29" s="48">
        <v>12325211</v>
      </c>
      <c r="G29" s="19"/>
      <c r="H29" s="48">
        <v>11720218</v>
      </c>
    </row>
    <row r="30" spans="1:8" s="3" customFormat="1" ht="21" customHeight="1" thickBot="1">
      <c r="A30" s="52" t="s">
        <v>11</v>
      </c>
      <c r="B30" s="15">
        <f>B10+B11+B12+B13+B14+B22+B23+B24+B25+B26+B27+B28+B29</f>
        <v>3146108663</v>
      </c>
      <c r="C30" s="52"/>
      <c r="D30" s="15">
        <f>D10+D11+D12+D13+D14+D22+D23+D24+D25+D26+D27+D28+D29</f>
        <v>3116750224</v>
      </c>
      <c r="E30" s="8"/>
      <c r="F30" s="15">
        <f>F10+F11+F12+F13+F14+F22+F23+F24+F25+F26+F27+F28+F29</f>
        <v>3053910568</v>
      </c>
      <c r="G30" s="19"/>
      <c r="H30" s="15">
        <f>H10+H11+H12+H13+H14+H22+H23+H24+H25+H26+H27+H28+H29</f>
        <v>3008242058</v>
      </c>
    </row>
    <row r="31" spans="1:8" s="3" customFormat="1" ht="21" customHeight="1" thickTop="1">
      <c r="A31" s="52"/>
      <c r="B31" s="44"/>
      <c r="C31" s="52"/>
      <c r="D31" s="44"/>
      <c r="E31" s="8"/>
      <c r="F31" s="21"/>
      <c r="G31" s="19"/>
      <c r="H31" s="19"/>
    </row>
    <row r="32" spans="1:8" s="3" customFormat="1" ht="21" customHeight="1">
      <c r="A32" s="52"/>
      <c r="B32" s="44"/>
      <c r="C32" s="52"/>
      <c r="D32" s="44"/>
      <c r="E32" s="8"/>
      <c r="F32" s="21"/>
      <c r="G32" s="19"/>
      <c r="H32" s="19"/>
    </row>
    <row r="33" spans="1:8" s="3" customFormat="1" ht="21" customHeight="1">
      <c r="A33" s="52"/>
      <c r="B33" s="44"/>
      <c r="C33" s="52"/>
      <c r="D33" s="44"/>
      <c r="E33" s="8"/>
      <c r="F33" s="21"/>
      <c r="G33" s="19"/>
      <c r="H33" s="19"/>
    </row>
    <row r="34" spans="1:8" s="3" customFormat="1" ht="21" customHeight="1">
      <c r="A34" s="52"/>
      <c r="B34" s="44"/>
      <c r="C34" s="52"/>
      <c r="D34" s="44"/>
      <c r="E34" s="8"/>
      <c r="F34" s="19"/>
      <c r="G34" s="19"/>
      <c r="H34" s="19"/>
    </row>
    <row r="35" spans="1:8" s="3" customFormat="1" ht="21" customHeight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3" t="s">
        <v>42</v>
      </c>
      <c r="B42" s="53"/>
      <c r="C42" s="53"/>
      <c r="D42" s="53"/>
      <c r="E42" s="8"/>
      <c r="F42" s="19"/>
      <c r="G42" s="19"/>
      <c r="H42" s="19"/>
    </row>
    <row r="43" spans="1:8" s="3" customFormat="1" ht="21" customHeight="1">
      <c r="A43" s="55" t="s">
        <v>25</v>
      </c>
      <c r="B43" s="10">
        <v>2352679073</v>
      </c>
      <c r="C43" s="55"/>
      <c r="D43" s="10">
        <v>2326469540</v>
      </c>
      <c r="E43" s="8"/>
      <c r="F43" s="7">
        <v>2297915305</v>
      </c>
      <c r="G43" s="19"/>
      <c r="H43" s="7">
        <v>2262490378</v>
      </c>
    </row>
    <row r="44" spans="1:8" s="3" customFormat="1" ht="21" customHeight="1">
      <c r="A44" s="38" t="s">
        <v>64</v>
      </c>
      <c r="B44" s="10">
        <v>119903369</v>
      </c>
      <c r="C44" s="38"/>
      <c r="D44" s="10">
        <v>136862124</v>
      </c>
      <c r="E44" s="8"/>
      <c r="F44" s="7">
        <v>118450925</v>
      </c>
      <c r="G44" s="19"/>
      <c r="H44" s="7">
        <v>128394405</v>
      </c>
    </row>
    <row r="45" spans="1:8" s="3" customFormat="1" ht="21" customHeight="1">
      <c r="A45" s="38" t="s">
        <v>12</v>
      </c>
      <c r="B45" s="10">
        <v>7726090</v>
      </c>
      <c r="C45" s="38"/>
      <c r="D45" s="10">
        <v>7223141</v>
      </c>
      <c r="E45" s="8"/>
      <c r="F45" s="7">
        <v>7696143</v>
      </c>
      <c r="G45" s="19"/>
      <c r="H45" s="7">
        <v>7199386</v>
      </c>
    </row>
    <row r="46" spans="1:8" s="3" customFormat="1" ht="21" customHeight="1">
      <c r="A46" s="63" t="s">
        <v>39</v>
      </c>
      <c r="B46" s="10">
        <v>32654917</v>
      </c>
      <c r="C46" s="63"/>
      <c r="D46" s="10">
        <v>22338039</v>
      </c>
      <c r="E46" s="8"/>
      <c r="F46" s="7">
        <v>32245349</v>
      </c>
      <c r="G46" s="19"/>
      <c r="H46" s="7">
        <v>21854408</v>
      </c>
    </row>
    <row r="47" spans="1:8" s="3" customFormat="1" ht="21" customHeight="1">
      <c r="A47" s="63" t="s">
        <v>40</v>
      </c>
      <c r="B47" s="10">
        <v>111103289</v>
      </c>
      <c r="C47" s="63"/>
      <c r="D47" s="10">
        <v>116348334</v>
      </c>
      <c r="E47" s="8"/>
      <c r="F47" s="7">
        <v>110146160</v>
      </c>
      <c r="G47" s="19"/>
      <c r="H47" s="7">
        <v>116221332</v>
      </c>
    </row>
    <row r="48" spans="1:8" s="3" customFormat="1" ht="21" customHeight="1">
      <c r="A48" s="38" t="s">
        <v>27</v>
      </c>
      <c r="B48" s="10">
        <v>1397969</v>
      </c>
      <c r="C48" s="10"/>
      <c r="D48" s="10">
        <v>1577698</v>
      </c>
      <c r="E48" s="8"/>
      <c r="F48" s="10">
        <v>81674</v>
      </c>
      <c r="G48" s="10"/>
      <c r="H48" s="10">
        <v>87709</v>
      </c>
    </row>
    <row r="49" spans="1:8" s="3" customFormat="1" ht="21" customHeight="1">
      <c r="A49" s="38" t="s">
        <v>26</v>
      </c>
      <c r="B49" s="36">
        <v>16805010</v>
      </c>
      <c r="C49" s="38"/>
      <c r="D49" s="36">
        <v>16518913</v>
      </c>
      <c r="E49" s="8"/>
      <c r="F49" s="36">
        <v>16539164</v>
      </c>
      <c r="G49" s="19"/>
      <c r="H49" s="36">
        <v>16311378</v>
      </c>
    </row>
    <row r="50" spans="1:8" s="3" customFormat="1" ht="21" customHeight="1">
      <c r="A50" s="38" t="s">
        <v>57</v>
      </c>
      <c r="B50" s="36">
        <v>1808325</v>
      </c>
      <c r="C50" s="38"/>
      <c r="D50" s="36">
        <v>1399378</v>
      </c>
      <c r="E50" s="8"/>
      <c r="F50" s="36">
        <v>1603406</v>
      </c>
      <c r="G50" s="19"/>
      <c r="H50" s="36">
        <v>1187304</v>
      </c>
    </row>
    <row r="51" spans="1:8" s="3" customFormat="1" ht="21" customHeight="1">
      <c r="A51" s="38" t="s">
        <v>13</v>
      </c>
      <c r="B51" s="36">
        <v>78530711</v>
      </c>
      <c r="C51" s="38"/>
      <c r="D51" s="36">
        <v>74854166</v>
      </c>
      <c r="E51" s="8"/>
      <c r="F51" s="36">
        <v>54649443</v>
      </c>
      <c r="G51" s="19"/>
      <c r="H51" s="36">
        <v>52536301</v>
      </c>
    </row>
    <row r="52" spans="1:8" s="3" customFormat="1" ht="21" customHeight="1">
      <c r="A52" s="41" t="s">
        <v>54</v>
      </c>
      <c r="B52" s="9">
        <f>SUM(B43:B51)</f>
        <v>2722608753</v>
      </c>
      <c r="C52" s="41"/>
      <c r="D52" s="9">
        <f>SUM(D43:D51)</f>
        <v>2703591333</v>
      </c>
      <c r="E52" s="8"/>
      <c r="F52" s="9">
        <f>SUM(F43:F51)</f>
        <v>2639327569</v>
      </c>
      <c r="G52" s="19"/>
      <c r="H52" s="9">
        <f>SUM(H43:H51)</f>
        <v>2606282601</v>
      </c>
    </row>
    <row r="53" spans="1:8" s="3" customFormat="1" ht="21" customHeight="1">
      <c r="A53" s="38" t="s">
        <v>41</v>
      </c>
      <c r="B53" s="57"/>
      <c r="C53" s="38"/>
      <c r="D53" s="57"/>
      <c r="E53" s="8"/>
      <c r="F53" s="19"/>
      <c r="G53" s="19"/>
      <c r="H53" s="19"/>
    </row>
    <row r="54" spans="1:8" s="3" customFormat="1" ht="21" customHeight="1">
      <c r="A54" s="55" t="s">
        <v>14</v>
      </c>
      <c r="B54" s="57"/>
      <c r="C54" s="55"/>
      <c r="D54" s="57"/>
      <c r="E54" s="8"/>
      <c r="F54" s="19"/>
      <c r="G54" s="19"/>
      <c r="H54" s="19"/>
    </row>
    <row r="55" spans="1:8" s="3" customFormat="1" ht="21" customHeight="1">
      <c r="A55" s="41" t="s">
        <v>15</v>
      </c>
      <c r="B55" s="57"/>
      <c r="C55" s="41"/>
      <c r="D55" s="57"/>
      <c r="E55" s="8"/>
      <c r="F55" s="19"/>
      <c r="G55" s="19"/>
      <c r="H55" s="19"/>
    </row>
    <row r="56" spans="1:8" s="3" customFormat="1" ht="21" customHeight="1" thickBot="1">
      <c r="A56" s="59" t="s">
        <v>23</v>
      </c>
      <c r="B56" s="60">
        <v>16550</v>
      </c>
      <c r="C56" s="59"/>
      <c r="D56" s="60">
        <v>16550</v>
      </c>
      <c r="E56" s="13"/>
      <c r="F56" s="60">
        <v>16550</v>
      </c>
      <c r="G56" s="19"/>
      <c r="H56" s="60">
        <v>16550</v>
      </c>
    </row>
    <row r="57" spans="1:8" s="3" customFormat="1" ht="21" customHeight="1" thickBot="1" thickTop="1">
      <c r="A57" s="59" t="s">
        <v>22</v>
      </c>
      <c r="B57" s="60">
        <v>39983450</v>
      </c>
      <c r="C57" s="59"/>
      <c r="D57" s="60">
        <v>39983450</v>
      </c>
      <c r="E57" s="13"/>
      <c r="F57" s="60">
        <v>39983450</v>
      </c>
      <c r="G57" s="19"/>
      <c r="H57" s="60">
        <v>39983450</v>
      </c>
    </row>
    <row r="58" spans="1:8" s="3" customFormat="1" ht="21" customHeight="1" thickTop="1">
      <c r="A58" s="61" t="s">
        <v>16</v>
      </c>
      <c r="B58" s="62"/>
      <c r="C58" s="61"/>
      <c r="D58" s="62"/>
      <c r="E58" s="13"/>
      <c r="F58" s="20"/>
      <c r="G58" s="20"/>
      <c r="H58" s="20"/>
    </row>
    <row r="59" spans="1:8" s="3" customFormat="1" ht="21" customHeight="1">
      <c r="A59" s="59" t="s">
        <v>62</v>
      </c>
      <c r="B59" s="58">
        <v>19088429</v>
      </c>
      <c r="C59" s="59"/>
      <c r="D59" s="58">
        <v>19088429</v>
      </c>
      <c r="E59" s="13"/>
      <c r="F59" s="58">
        <v>19088429</v>
      </c>
      <c r="G59" s="19"/>
      <c r="H59" s="58">
        <v>19088429</v>
      </c>
    </row>
    <row r="60" spans="1:8" s="3" customFormat="1" ht="21" customHeight="1">
      <c r="A60" s="63" t="s">
        <v>17</v>
      </c>
      <c r="B60" s="57">
        <v>56346232</v>
      </c>
      <c r="C60" s="63"/>
      <c r="D60" s="57">
        <v>56346232</v>
      </c>
      <c r="E60" s="13"/>
      <c r="F60" s="57">
        <v>56346232</v>
      </c>
      <c r="G60" s="19"/>
      <c r="H60" s="57">
        <v>56346232</v>
      </c>
    </row>
    <row r="61" spans="1:10" s="3" customFormat="1" ht="21" customHeight="1">
      <c r="A61" s="63" t="s">
        <v>43</v>
      </c>
      <c r="B61" s="57">
        <v>42715318</v>
      </c>
      <c r="C61" s="63"/>
      <c r="D61" s="57">
        <v>42842767</v>
      </c>
      <c r="E61" s="8"/>
      <c r="F61" s="57">
        <v>47743700</v>
      </c>
      <c r="G61" s="20"/>
      <c r="H61" s="57">
        <v>46154541</v>
      </c>
      <c r="J61" s="73"/>
    </row>
    <row r="62" spans="1:8" s="3" customFormat="1" ht="21" customHeight="1">
      <c r="A62" s="38" t="s">
        <v>18</v>
      </c>
      <c r="B62" s="57"/>
      <c r="C62" s="38"/>
      <c r="D62" s="57"/>
      <c r="E62" s="8"/>
      <c r="F62" s="19"/>
      <c r="G62" s="19"/>
      <c r="H62" s="19"/>
    </row>
    <row r="63" spans="1:8" s="3" customFormat="1" ht="21" customHeight="1">
      <c r="A63" s="41" t="s">
        <v>19</v>
      </c>
      <c r="B63" s="57"/>
      <c r="C63" s="41"/>
      <c r="D63" s="57"/>
      <c r="E63" s="8"/>
      <c r="F63" s="21"/>
      <c r="G63" s="21"/>
      <c r="H63" s="21"/>
    </row>
    <row r="64" spans="1:8" s="3" customFormat="1" ht="21" customHeight="1">
      <c r="A64" s="59" t="s">
        <v>44</v>
      </c>
      <c r="B64" s="56">
        <v>23500000</v>
      </c>
      <c r="C64" s="42"/>
      <c r="D64" s="56">
        <v>23000000</v>
      </c>
      <c r="E64" s="8"/>
      <c r="F64" s="56">
        <v>23500000</v>
      </c>
      <c r="G64" s="19"/>
      <c r="H64" s="56">
        <v>23000000</v>
      </c>
    </row>
    <row r="65" spans="1:8" s="3" customFormat="1" ht="21" customHeight="1">
      <c r="A65" s="59" t="s">
        <v>28</v>
      </c>
      <c r="B65" s="56">
        <v>101500000</v>
      </c>
      <c r="C65" s="42"/>
      <c r="D65" s="56">
        <v>101500000</v>
      </c>
      <c r="E65" s="13"/>
      <c r="F65" s="56">
        <v>101500000</v>
      </c>
      <c r="G65" s="19"/>
      <c r="H65" s="56">
        <v>101500000</v>
      </c>
    </row>
    <row r="66" spans="1:8" s="3" customFormat="1" ht="21" customHeight="1">
      <c r="A66" s="41" t="s">
        <v>20</v>
      </c>
      <c r="B66" s="64">
        <v>180011311</v>
      </c>
      <c r="C66" s="41"/>
      <c r="D66" s="64">
        <v>170036820</v>
      </c>
      <c r="E66" s="8"/>
      <c r="F66" s="64">
        <v>166404638</v>
      </c>
      <c r="G66" s="19"/>
      <c r="H66" s="64">
        <v>155870255</v>
      </c>
    </row>
    <row r="67" spans="1:8" s="3" customFormat="1" ht="21" customHeight="1">
      <c r="A67" s="41" t="s">
        <v>48</v>
      </c>
      <c r="B67" s="57">
        <f>SUM(B59:B66)</f>
        <v>423161290</v>
      </c>
      <c r="C67" s="41"/>
      <c r="D67" s="57">
        <f>SUM(D59:D66)</f>
        <v>412814248</v>
      </c>
      <c r="E67" s="8"/>
      <c r="F67" s="57">
        <f>SUM(F59:F66)</f>
        <v>414582999</v>
      </c>
      <c r="G67" s="19"/>
      <c r="H67" s="57">
        <f>SUM(H59:H66)</f>
        <v>401959457</v>
      </c>
    </row>
    <row r="68" spans="1:8" s="3" customFormat="1" ht="21" customHeight="1">
      <c r="A68" s="38" t="s">
        <v>45</v>
      </c>
      <c r="B68" s="43">
        <v>338620</v>
      </c>
      <c r="C68" s="38"/>
      <c r="D68" s="43">
        <v>344643</v>
      </c>
      <c r="E68" s="8"/>
      <c r="F68" s="43">
        <v>0</v>
      </c>
      <c r="G68" s="19"/>
      <c r="H68" s="43">
        <v>0</v>
      </c>
    </row>
    <row r="69" spans="1:8" s="3" customFormat="1" ht="21" customHeight="1">
      <c r="A69" s="41" t="s">
        <v>46</v>
      </c>
      <c r="B69" s="57">
        <f>SUM(B67:B68)</f>
        <v>423499910</v>
      </c>
      <c r="C69" s="41"/>
      <c r="D69" s="57">
        <f>SUM(D67:D68)</f>
        <v>413158891</v>
      </c>
      <c r="E69" s="8"/>
      <c r="F69" s="57">
        <f>SUM(F67:F68)</f>
        <v>414582999</v>
      </c>
      <c r="G69" s="19"/>
      <c r="H69" s="57">
        <f>SUM(H67:H68)</f>
        <v>401959457</v>
      </c>
    </row>
    <row r="70" spans="1:8" s="3" customFormat="1" ht="21" customHeight="1" thickBot="1">
      <c r="A70" s="52" t="s">
        <v>47</v>
      </c>
      <c r="B70" s="14">
        <f>+B69+B52</f>
        <v>3146108663</v>
      </c>
      <c r="C70" s="52"/>
      <c r="D70" s="14">
        <f>+D69+D52</f>
        <v>3116750224</v>
      </c>
      <c r="E70" s="8"/>
      <c r="F70" s="14">
        <f>F52+F69</f>
        <v>3053910568</v>
      </c>
      <c r="G70" s="19"/>
      <c r="H70" s="14">
        <f>H52+H69</f>
        <v>3008242058</v>
      </c>
    </row>
    <row r="71" spans="1:8" s="3" customFormat="1" ht="21" customHeight="1" thickTop="1">
      <c r="A71" s="38"/>
      <c r="B71" s="73"/>
      <c r="C71" s="38"/>
      <c r="D71" s="73"/>
      <c r="E71" s="8"/>
      <c r="F71" s="73"/>
      <c r="G71" s="19"/>
      <c r="H71" s="73"/>
    </row>
    <row r="72" spans="1:8" s="28" customFormat="1" ht="21" customHeight="1">
      <c r="A72" s="1"/>
      <c r="B72" s="72"/>
      <c r="C72" s="1"/>
      <c r="D72" s="72"/>
      <c r="E72" s="1"/>
      <c r="F72" s="72"/>
      <c r="G72" s="22"/>
      <c r="H72" s="72"/>
    </row>
    <row r="73" spans="1:8" s="28" customFormat="1" ht="21" customHeight="1">
      <c r="A73" s="1"/>
      <c r="B73" s="1"/>
      <c r="C73" s="1"/>
      <c r="D73" s="24"/>
      <c r="E73" s="1"/>
      <c r="F73" s="24"/>
      <c r="G73" s="22"/>
      <c r="H73" s="24"/>
    </row>
    <row r="74" spans="2:6" ht="21" customHeight="1">
      <c r="B74" s="74"/>
      <c r="F74" s="24"/>
    </row>
    <row r="75" ht="21" customHeight="1">
      <c r="F75" s="24"/>
    </row>
    <row r="76" ht="21" customHeight="1">
      <c r="F76" s="2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="90" zoomScaleNormal="90" zoomScalePageLayoutView="0" workbookViewId="0" topLeftCell="A1">
      <pane xSplit="6" ySplit="8" topLeftCell="G9" activePane="bottomRight" state="frozen"/>
      <selection pane="topLeft" activeCell="G65" sqref="G65"/>
      <selection pane="topRight" activeCell="G65" sqref="G65"/>
      <selection pane="bottomLeft" activeCell="G65" sqref="G65"/>
      <selection pane="bottomRight" activeCell="A1" sqref="A1:Q1"/>
    </sheetView>
  </sheetViews>
  <sheetFormatPr defaultColWidth="9.140625" defaultRowHeight="12.75"/>
  <cols>
    <col min="1" max="5" width="1.7109375" style="78" customWidth="1"/>
    <col min="6" max="6" width="39.57421875" style="78" customWidth="1"/>
    <col min="7" max="7" width="13.140625" style="84" customWidth="1"/>
    <col min="8" max="8" width="0.9921875" style="78" customWidth="1"/>
    <col min="9" max="9" width="13.140625" style="84" customWidth="1"/>
    <col min="10" max="10" width="0.9921875" style="78" customWidth="1"/>
    <col min="11" max="11" width="13.140625" style="78" customWidth="1"/>
    <col min="12" max="12" width="2.140625" style="78" customWidth="1"/>
    <col min="13" max="13" width="13.140625" style="84" customWidth="1"/>
    <col min="14" max="14" width="0.9921875" style="78" customWidth="1"/>
    <col min="15" max="15" width="13.140625" style="84" customWidth="1"/>
    <col min="16" max="16" width="0.9921875" style="78" customWidth="1"/>
    <col min="17" max="17" width="13.140625" style="78" customWidth="1"/>
    <col min="18" max="16384" width="9.140625" style="78" customWidth="1"/>
  </cols>
  <sheetData>
    <row r="1" spans="1:18" ht="18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77"/>
    </row>
    <row r="2" spans="1:17" ht="18" customHeight="1">
      <c r="A2" s="121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8" customHeight="1">
      <c r="A3" s="121" t="s">
        <v>74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8" customHeight="1">
      <c r="A4" s="121" t="s">
        <v>55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7:17" ht="12" customHeight="1">
      <c r="G5" s="79"/>
      <c r="I5" s="79"/>
      <c r="K5" s="13"/>
      <c r="M5" s="80"/>
      <c r="N5" s="81"/>
      <c r="O5" s="79"/>
      <c r="P5" s="81"/>
      <c r="Q5" s="82" t="s">
        <v>24</v>
      </c>
    </row>
    <row r="6" spans="7:17" ht="18" customHeight="1">
      <c r="G6" s="122" t="s">
        <v>1</v>
      </c>
      <c r="H6" s="122"/>
      <c r="I6" s="122"/>
      <c r="J6" s="122"/>
      <c r="K6" s="122"/>
      <c r="L6" s="83"/>
      <c r="M6" s="123" t="s">
        <v>49</v>
      </c>
      <c r="N6" s="123"/>
      <c r="O6" s="123"/>
      <c r="P6" s="123"/>
      <c r="Q6" s="123"/>
    </row>
    <row r="7" spans="7:17" ht="20.25" customHeight="1">
      <c r="G7" s="66" t="s">
        <v>71</v>
      </c>
      <c r="I7" s="66" t="s">
        <v>75</v>
      </c>
      <c r="K7" s="66" t="s">
        <v>76</v>
      </c>
      <c r="M7" s="66" t="s">
        <v>71</v>
      </c>
      <c r="O7" s="66" t="s">
        <v>75</v>
      </c>
      <c r="Q7" s="66" t="s">
        <v>76</v>
      </c>
    </row>
    <row r="8" spans="7:17" ht="12" customHeight="1">
      <c r="G8" s="78"/>
      <c r="I8" s="78"/>
      <c r="M8" s="81"/>
      <c r="N8" s="66"/>
      <c r="O8" s="81"/>
      <c r="P8" s="66"/>
      <c r="Q8" s="81"/>
    </row>
    <row r="9" spans="11:17" ht="12" customHeight="1">
      <c r="K9" s="84"/>
      <c r="Q9" s="84"/>
    </row>
    <row r="10" spans="11:17" ht="7.5" customHeight="1">
      <c r="K10" s="84"/>
      <c r="Q10" s="84"/>
    </row>
    <row r="11" spans="1:18" ht="21.75" customHeight="1">
      <c r="A11" s="78" t="s">
        <v>77</v>
      </c>
      <c r="G11" s="85">
        <v>28014594</v>
      </c>
      <c r="I11" s="85">
        <v>28365067</v>
      </c>
      <c r="K11" s="85">
        <v>27468111</v>
      </c>
      <c r="M11" s="85">
        <v>26891270</v>
      </c>
      <c r="O11" s="85">
        <v>27160651</v>
      </c>
      <c r="Q11" s="85">
        <v>26284610</v>
      </c>
      <c r="R11" s="13"/>
    </row>
    <row r="12" spans="1:18" ht="21.75" customHeight="1">
      <c r="A12" s="78" t="s">
        <v>78</v>
      </c>
      <c r="G12" s="85">
        <v>10379228</v>
      </c>
      <c r="I12" s="85">
        <v>10065661</v>
      </c>
      <c r="K12" s="85">
        <v>9894780</v>
      </c>
      <c r="L12" s="86"/>
      <c r="M12" s="85">
        <v>9980067</v>
      </c>
      <c r="O12" s="85">
        <v>9599981</v>
      </c>
      <c r="Q12" s="85">
        <v>9416360</v>
      </c>
      <c r="R12" s="13"/>
    </row>
    <row r="13" spans="3:18" ht="21.75" customHeight="1">
      <c r="C13" s="78" t="s">
        <v>79</v>
      </c>
      <c r="G13" s="87">
        <f>G11-G12</f>
        <v>17635366</v>
      </c>
      <c r="I13" s="87">
        <f>I11-I12</f>
        <v>18299406</v>
      </c>
      <c r="K13" s="87">
        <f>K11-K12</f>
        <v>17573331</v>
      </c>
      <c r="M13" s="87">
        <f>M11-M12</f>
        <v>16911203</v>
      </c>
      <c r="O13" s="87">
        <f>O11-O12</f>
        <v>17560670</v>
      </c>
      <c r="Q13" s="87">
        <f>Q11-Q12</f>
        <v>16868250</v>
      </c>
      <c r="R13" s="13"/>
    </row>
    <row r="14" spans="1:18" ht="21.75" customHeight="1">
      <c r="A14" s="78" t="s">
        <v>80</v>
      </c>
      <c r="G14" s="85">
        <v>9139964</v>
      </c>
      <c r="I14" s="85">
        <v>9586961</v>
      </c>
      <c r="K14" s="85">
        <v>8993901</v>
      </c>
      <c r="M14" s="85">
        <v>7957749</v>
      </c>
      <c r="O14" s="85">
        <v>8434514</v>
      </c>
      <c r="Q14" s="85">
        <v>7667828</v>
      </c>
      <c r="R14" s="13"/>
    </row>
    <row r="15" spans="1:18" ht="21.75" customHeight="1">
      <c r="A15" s="78" t="s">
        <v>81</v>
      </c>
      <c r="G15" s="85">
        <v>2524849</v>
      </c>
      <c r="I15" s="85">
        <v>2746630</v>
      </c>
      <c r="K15" s="85">
        <v>2339091</v>
      </c>
      <c r="M15" s="85">
        <v>2479461</v>
      </c>
      <c r="O15" s="85">
        <v>2689541</v>
      </c>
      <c r="Q15" s="85">
        <v>2291282</v>
      </c>
      <c r="R15" s="13"/>
    </row>
    <row r="16" spans="3:18" ht="21.75" customHeight="1">
      <c r="C16" s="78" t="s">
        <v>82</v>
      </c>
      <c r="G16" s="87">
        <f>G14-G15</f>
        <v>6615115</v>
      </c>
      <c r="I16" s="87">
        <f>I14-I15</f>
        <v>6840331</v>
      </c>
      <c r="K16" s="87">
        <f>K14-K15</f>
        <v>6654810</v>
      </c>
      <c r="M16" s="87">
        <f>M14-M15</f>
        <v>5478288</v>
      </c>
      <c r="O16" s="87">
        <f>O14-O15</f>
        <v>5744973</v>
      </c>
      <c r="Q16" s="87">
        <f>Q14-Q15</f>
        <v>5376546</v>
      </c>
      <c r="R16" s="13"/>
    </row>
    <row r="17" spans="1:18" ht="21.75" customHeight="1">
      <c r="A17" s="78" t="s">
        <v>83</v>
      </c>
      <c r="G17" s="88">
        <v>1864690</v>
      </c>
      <c r="I17" s="88">
        <v>1758556</v>
      </c>
      <c r="K17" s="88">
        <v>2186829</v>
      </c>
      <c r="M17" s="85">
        <v>1571417</v>
      </c>
      <c r="O17" s="85">
        <v>1810177</v>
      </c>
      <c r="Q17" s="85">
        <v>1629378</v>
      </c>
      <c r="R17" s="13"/>
    </row>
    <row r="18" spans="1:18" ht="21.75" customHeight="1">
      <c r="A18" s="78" t="s">
        <v>84</v>
      </c>
      <c r="G18" s="85">
        <v>2470699</v>
      </c>
      <c r="I18" s="85">
        <v>774674</v>
      </c>
      <c r="K18" s="85">
        <v>2308768</v>
      </c>
      <c r="M18" s="85">
        <v>2363175</v>
      </c>
      <c r="O18" s="85">
        <v>319448</v>
      </c>
      <c r="Q18" s="89">
        <v>-1183119</v>
      </c>
      <c r="R18" s="13"/>
    </row>
    <row r="19" spans="1:18" ht="21.75" customHeight="1">
      <c r="A19" s="78" t="s">
        <v>85</v>
      </c>
      <c r="G19" s="85">
        <v>45631</v>
      </c>
      <c r="I19" s="85">
        <v>44197</v>
      </c>
      <c r="K19" s="85">
        <v>44882</v>
      </c>
      <c r="M19" s="85">
        <v>0</v>
      </c>
      <c r="O19" s="85">
        <v>0</v>
      </c>
      <c r="Q19" s="85">
        <v>0</v>
      </c>
      <c r="R19" s="13"/>
    </row>
    <row r="20" spans="1:18" ht="21.75" customHeight="1">
      <c r="A20" s="78" t="s">
        <v>86</v>
      </c>
      <c r="B20" s="90"/>
      <c r="C20" s="90"/>
      <c r="D20" s="90"/>
      <c r="E20" s="90"/>
      <c r="F20" s="90"/>
      <c r="G20" s="91">
        <v>522675</v>
      </c>
      <c r="I20" s="91">
        <v>155839</v>
      </c>
      <c r="K20" s="91">
        <v>339251</v>
      </c>
      <c r="M20" s="85">
        <v>512047</v>
      </c>
      <c r="O20" s="85">
        <v>147419</v>
      </c>
      <c r="Q20" s="85">
        <v>339246</v>
      </c>
      <c r="R20" s="13"/>
    </row>
    <row r="21" spans="1:18" ht="21.75" customHeight="1">
      <c r="A21" s="78" t="s">
        <v>87</v>
      </c>
      <c r="B21" s="90"/>
      <c r="C21" s="90"/>
      <c r="D21" s="90"/>
      <c r="E21" s="90"/>
      <c r="F21" s="90"/>
      <c r="G21" s="91">
        <v>1849266</v>
      </c>
      <c r="I21" s="91">
        <v>637152</v>
      </c>
      <c r="K21" s="91">
        <v>1857019</v>
      </c>
      <c r="M21" s="85">
        <v>4274979</v>
      </c>
      <c r="O21" s="85">
        <v>609476</v>
      </c>
      <c r="Q21" s="85">
        <v>2471115</v>
      </c>
      <c r="R21" s="13"/>
    </row>
    <row r="22" spans="1:18" ht="21.75" customHeight="1">
      <c r="A22" s="78" t="s">
        <v>88</v>
      </c>
      <c r="G22" s="92">
        <v>165851</v>
      </c>
      <c r="I22" s="92">
        <v>117295</v>
      </c>
      <c r="K22" s="92">
        <v>274991</v>
      </c>
      <c r="M22" s="85">
        <v>136104</v>
      </c>
      <c r="O22" s="85">
        <v>96299</v>
      </c>
      <c r="Q22" s="85">
        <v>147639</v>
      </c>
      <c r="R22" s="13"/>
    </row>
    <row r="23" spans="3:18" ht="21.75" customHeight="1">
      <c r="C23" s="78" t="s">
        <v>89</v>
      </c>
      <c r="G23" s="87">
        <f>G13+G16+SUM(G17:G22)</f>
        <v>31169293</v>
      </c>
      <c r="I23" s="87">
        <f>I13+I16+SUM(I17:I22)</f>
        <v>28627450</v>
      </c>
      <c r="K23" s="87">
        <f>K13+K16+SUM(K17:K22)</f>
        <v>31239881</v>
      </c>
      <c r="M23" s="87">
        <f>M13+M16+SUM(M17:M22)</f>
        <v>31247213</v>
      </c>
      <c r="O23" s="87">
        <f>O13+O16+SUM(O17:O22)</f>
        <v>26288462</v>
      </c>
      <c r="Q23" s="87">
        <f>Q13+Q16+SUM(Q17:Q22)</f>
        <v>25649055</v>
      </c>
      <c r="R23" s="13"/>
    </row>
    <row r="24" spans="1:18" ht="21.75" customHeight="1">
      <c r="A24" s="78" t="s">
        <v>90</v>
      </c>
      <c r="G24" s="85"/>
      <c r="I24" s="85"/>
      <c r="K24" s="85"/>
      <c r="M24" s="85"/>
      <c r="O24" s="85"/>
      <c r="Q24" s="85"/>
      <c r="R24" s="13"/>
    </row>
    <row r="25" spans="3:18" ht="21.75" customHeight="1">
      <c r="C25" s="78" t="s">
        <v>91</v>
      </c>
      <c r="G25" s="85">
        <v>6675980</v>
      </c>
      <c r="I25" s="85">
        <v>6562675</v>
      </c>
      <c r="K25" s="85">
        <v>6462619</v>
      </c>
      <c r="M25" s="85">
        <v>6049233</v>
      </c>
      <c r="O25" s="85">
        <v>5955359</v>
      </c>
      <c r="Q25" s="85">
        <v>5812161</v>
      </c>
      <c r="R25" s="13"/>
    </row>
    <row r="26" spans="3:18" ht="21.75" customHeight="1">
      <c r="C26" s="78" t="s">
        <v>92</v>
      </c>
      <c r="G26" s="85">
        <v>54360</v>
      </c>
      <c r="I26" s="85">
        <v>34157</v>
      </c>
      <c r="K26" s="85">
        <v>45850</v>
      </c>
      <c r="M26" s="85">
        <v>47630</v>
      </c>
      <c r="O26" s="85">
        <v>14800</v>
      </c>
      <c r="Q26" s="85">
        <v>39660</v>
      </c>
      <c r="R26" s="13"/>
    </row>
    <row r="27" spans="3:18" ht="21.75" customHeight="1">
      <c r="C27" s="78" t="s">
        <v>93</v>
      </c>
      <c r="G27" s="85">
        <v>3147108</v>
      </c>
      <c r="I27" s="85">
        <v>2738130</v>
      </c>
      <c r="K27" s="85">
        <v>2960321</v>
      </c>
      <c r="M27" s="85">
        <v>2977265</v>
      </c>
      <c r="O27" s="85">
        <v>2518404</v>
      </c>
      <c r="Q27" s="85">
        <v>2780931</v>
      </c>
      <c r="R27" s="13"/>
    </row>
    <row r="28" spans="3:18" ht="21.75" customHeight="1">
      <c r="C28" s="78" t="s">
        <v>94</v>
      </c>
      <c r="G28" s="85">
        <v>849548</v>
      </c>
      <c r="I28" s="85">
        <v>816504</v>
      </c>
      <c r="K28" s="85">
        <v>832548</v>
      </c>
      <c r="M28" s="85">
        <v>833403</v>
      </c>
      <c r="O28" s="85">
        <v>804936</v>
      </c>
      <c r="Q28" s="85">
        <v>817463</v>
      </c>
      <c r="R28" s="13"/>
    </row>
    <row r="29" spans="3:18" ht="21.75" customHeight="1">
      <c r="C29" s="78" t="s">
        <v>28</v>
      </c>
      <c r="G29" s="92">
        <v>3381455</v>
      </c>
      <c r="I29" s="92">
        <v>2050037</v>
      </c>
      <c r="K29" s="92">
        <v>3074487</v>
      </c>
      <c r="M29" s="92">
        <v>3176092</v>
      </c>
      <c r="O29" s="92">
        <v>1835371</v>
      </c>
      <c r="Q29" s="92">
        <v>2873095</v>
      </c>
      <c r="R29" s="13"/>
    </row>
    <row r="30" spans="5:18" ht="21.75" customHeight="1">
      <c r="E30" s="78" t="s">
        <v>95</v>
      </c>
      <c r="G30" s="87">
        <f>SUM(G25:G29)</f>
        <v>14108451</v>
      </c>
      <c r="I30" s="87">
        <f>SUM(I25:I29)</f>
        <v>12201503</v>
      </c>
      <c r="K30" s="87">
        <f>SUM(K25:K29)</f>
        <v>13375825</v>
      </c>
      <c r="M30" s="87">
        <f>SUM(M25:M29)</f>
        <v>13083623</v>
      </c>
      <c r="O30" s="87">
        <f>SUM(O25:O29)</f>
        <v>11128870</v>
      </c>
      <c r="Q30" s="87">
        <f>SUM(Q25:Q29)</f>
        <v>12323310</v>
      </c>
      <c r="R30" s="13"/>
    </row>
    <row r="31" spans="1:18" ht="21.75" customHeight="1">
      <c r="A31" s="78" t="s">
        <v>96</v>
      </c>
      <c r="G31" s="92">
        <v>5549135</v>
      </c>
      <c r="I31" s="92">
        <v>5078319</v>
      </c>
      <c r="K31" s="92">
        <v>6532795</v>
      </c>
      <c r="M31" s="92">
        <v>5396021</v>
      </c>
      <c r="O31" s="92">
        <v>5136035</v>
      </c>
      <c r="Q31" s="92">
        <v>6204994</v>
      </c>
      <c r="R31" s="13"/>
    </row>
    <row r="32" spans="1:18" ht="21.75" customHeight="1">
      <c r="A32" s="78" t="s">
        <v>97</v>
      </c>
      <c r="G32" s="85">
        <f>+G23-G30-G31</f>
        <v>11511707</v>
      </c>
      <c r="I32" s="85">
        <f>+I23-I30-I31</f>
        <v>11347628</v>
      </c>
      <c r="K32" s="85">
        <f>+K23-K30-K31</f>
        <v>11331261</v>
      </c>
      <c r="M32" s="85">
        <f>M23-M30-M31</f>
        <v>12767569</v>
      </c>
      <c r="O32" s="85">
        <f>O23-O30-O31</f>
        <v>10023557</v>
      </c>
      <c r="Q32" s="85">
        <f>Q23-Q30-Q31</f>
        <v>7120751</v>
      </c>
      <c r="R32" s="13"/>
    </row>
    <row r="33" spans="1:18" ht="21.75" customHeight="1">
      <c r="A33" s="78" t="s">
        <v>98</v>
      </c>
      <c r="G33" s="91">
        <v>2064885</v>
      </c>
      <c r="I33" s="91">
        <v>2224469</v>
      </c>
      <c r="K33" s="91">
        <v>2040834</v>
      </c>
      <c r="M33" s="92">
        <v>1847103</v>
      </c>
      <c r="O33" s="92">
        <v>2006213</v>
      </c>
      <c r="Q33" s="92">
        <v>1080650</v>
      </c>
      <c r="R33" s="13"/>
    </row>
    <row r="34" spans="1:18" ht="21.75" customHeight="1">
      <c r="A34" s="78" t="s">
        <v>99</v>
      </c>
      <c r="G34" s="87">
        <f>G32-G33</f>
        <v>9446822</v>
      </c>
      <c r="I34" s="87">
        <f>I32-I33</f>
        <v>9123159</v>
      </c>
      <c r="K34" s="87">
        <f>K32-K33</f>
        <v>9290427</v>
      </c>
      <c r="M34" s="87">
        <f>M32-M33</f>
        <v>10920466</v>
      </c>
      <c r="O34" s="87">
        <f>O32-O33</f>
        <v>8017344</v>
      </c>
      <c r="Q34" s="87">
        <f>Q32-Q33</f>
        <v>6040101</v>
      </c>
      <c r="R34" s="13"/>
    </row>
    <row r="35" spans="1:18" ht="21.75" customHeight="1">
      <c r="A35" s="78" t="s">
        <v>100</v>
      </c>
      <c r="G35" s="88"/>
      <c r="I35" s="88"/>
      <c r="K35" s="88"/>
      <c r="M35" s="88"/>
      <c r="O35" s="93"/>
      <c r="Q35" s="88"/>
      <c r="R35" s="13"/>
    </row>
    <row r="36" spans="3:18" ht="21.75" customHeight="1">
      <c r="C36" s="78" t="s">
        <v>101</v>
      </c>
      <c r="G36" s="88"/>
      <c r="I36" s="88"/>
      <c r="K36" s="88"/>
      <c r="M36" s="88"/>
      <c r="O36" s="93"/>
      <c r="Q36" s="88"/>
      <c r="R36" s="13"/>
    </row>
    <row r="37" spans="4:18" ht="21.75" customHeight="1">
      <c r="D37" s="78" t="s">
        <v>102</v>
      </c>
      <c r="G37" s="88"/>
      <c r="I37" s="88"/>
      <c r="K37" s="88"/>
      <c r="M37" s="88"/>
      <c r="O37" s="93"/>
      <c r="Q37" s="88"/>
      <c r="R37" s="13"/>
    </row>
    <row r="38" spans="5:18" ht="21.75" customHeight="1">
      <c r="E38" s="78" t="s">
        <v>103</v>
      </c>
      <c r="G38" s="85"/>
      <c r="I38" s="94"/>
      <c r="K38" s="85"/>
      <c r="M38" s="85"/>
      <c r="O38" s="94"/>
      <c r="Q38" s="85"/>
      <c r="R38" s="13"/>
    </row>
    <row r="39" spans="6:18" ht="21.75" customHeight="1">
      <c r="F39" s="78" t="s">
        <v>104</v>
      </c>
      <c r="G39" s="95">
        <v>2756832</v>
      </c>
      <c r="I39" s="95">
        <v>6441850</v>
      </c>
      <c r="J39" s="94"/>
      <c r="K39" s="89">
        <v>-7029276</v>
      </c>
      <c r="L39" s="94"/>
      <c r="M39" s="91">
        <v>2717129</v>
      </c>
      <c r="N39" s="94"/>
      <c r="O39" s="95">
        <v>5935989</v>
      </c>
      <c r="P39" s="94"/>
      <c r="Q39" s="89">
        <v>-10511243</v>
      </c>
      <c r="R39" s="13"/>
    </row>
    <row r="40" spans="6:18" ht="21.75" customHeight="1">
      <c r="F40" s="78" t="s">
        <v>105</v>
      </c>
      <c r="G40" s="96">
        <v>-2533885</v>
      </c>
      <c r="I40" s="96">
        <v>-1151070</v>
      </c>
      <c r="K40" s="89">
        <v>-3980013</v>
      </c>
      <c r="L40" s="89"/>
      <c r="M40" s="96">
        <v>-2441374</v>
      </c>
      <c r="N40" s="89"/>
      <c r="O40" s="96">
        <v>-695845</v>
      </c>
      <c r="P40" s="89"/>
      <c r="Q40" s="89">
        <v>-488147</v>
      </c>
      <c r="R40" s="13"/>
    </row>
    <row r="41" spans="5:18" ht="21.75" customHeight="1">
      <c r="E41" s="78" t="s">
        <v>106</v>
      </c>
      <c r="G41" s="85"/>
      <c r="I41" s="97"/>
      <c r="K41" s="85"/>
      <c r="M41" s="85"/>
      <c r="O41" s="97"/>
      <c r="Q41" s="85"/>
      <c r="R41" s="13"/>
    </row>
    <row r="42" spans="6:18" ht="21.75" customHeight="1">
      <c r="F42" s="78" t="s">
        <v>107</v>
      </c>
      <c r="G42" s="96">
        <v>-3255972</v>
      </c>
      <c r="I42" s="89">
        <v>-802461</v>
      </c>
      <c r="K42" s="95">
        <v>2382488</v>
      </c>
      <c r="M42" s="89">
        <v>-1572885</v>
      </c>
      <c r="O42" s="89">
        <v>-773462</v>
      </c>
      <c r="Q42" s="95">
        <v>2092356</v>
      </c>
      <c r="R42" s="13"/>
    </row>
    <row r="43" spans="5:18" ht="21.75" customHeight="1">
      <c r="E43" s="78" t="s">
        <v>108</v>
      </c>
      <c r="G43" s="95">
        <v>587</v>
      </c>
      <c r="I43" s="95">
        <v>314</v>
      </c>
      <c r="K43" s="85">
        <v>0</v>
      </c>
      <c r="M43" s="98">
        <v>0</v>
      </c>
      <c r="O43" s="85">
        <v>0</v>
      </c>
      <c r="Q43" s="85">
        <v>0</v>
      </c>
      <c r="R43" s="13"/>
    </row>
    <row r="44" spans="5:18" ht="21.75" customHeight="1">
      <c r="E44" s="78" t="s">
        <v>109</v>
      </c>
      <c r="G44" s="89"/>
      <c r="I44" s="89"/>
      <c r="K44" s="89"/>
      <c r="M44" s="89"/>
      <c r="O44" s="89"/>
      <c r="Q44" s="89"/>
      <c r="R44" s="13"/>
    </row>
    <row r="45" spans="6:18" ht="21.75" customHeight="1">
      <c r="F45" s="78" t="s">
        <v>110</v>
      </c>
      <c r="G45" s="89">
        <v>-39023</v>
      </c>
      <c r="I45" s="89">
        <v>-1077535</v>
      </c>
      <c r="K45" s="95">
        <v>2170550</v>
      </c>
      <c r="M45" s="89">
        <v>-49023</v>
      </c>
      <c r="O45" s="89">
        <v>-1066038</v>
      </c>
      <c r="Q45" s="95">
        <v>2169242</v>
      </c>
      <c r="R45" s="13"/>
    </row>
    <row r="46" spans="3:18" ht="21.75" customHeight="1">
      <c r="C46" s="78" t="s">
        <v>111</v>
      </c>
      <c r="G46" s="99"/>
      <c r="I46" s="89"/>
      <c r="K46" s="99"/>
      <c r="M46" s="99"/>
      <c r="O46" s="89"/>
      <c r="Q46" s="99"/>
      <c r="R46" s="13"/>
    </row>
    <row r="47" spans="4:18" ht="21.75" customHeight="1">
      <c r="D47" s="78" t="s">
        <v>102</v>
      </c>
      <c r="G47" s="99"/>
      <c r="I47" s="89"/>
      <c r="K47" s="99"/>
      <c r="M47" s="99"/>
      <c r="O47" s="89"/>
      <c r="Q47" s="99"/>
      <c r="R47" s="13"/>
    </row>
    <row r="48" spans="5:18" ht="21.75" customHeight="1">
      <c r="E48" s="78" t="s">
        <v>112</v>
      </c>
      <c r="G48" s="99"/>
      <c r="I48" s="89"/>
      <c r="K48" s="99"/>
      <c r="M48" s="99"/>
      <c r="O48" s="89"/>
      <c r="Q48" s="99"/>
      <c r="R48" s="13"/>
    </row>
    <row r="49" spans="6:18" ht="21.75" customHeight="1">
      <c r="F49" s="78" t="s">
        <v>113</v>
      </c>
      <c r="G49" s="98">
        <v>0</v>
      </c>
      <c r="I49" s="85">
        <v>4433</v>
      </c>
      <c r="K49" s="98">
        <v>0</v>
      </c>
      <c r="M49" s="91">
        <v>0</v>
      </c>
      <c r="O49" s="85">
        <v>3356</v>
      </c>
      <c r="Q49" s="91">
        <v>0</v>
      </c>
      <c r="R49" s="13"/>
    </row>
    <row r="50" spans="5:18" ht="21.75" customHeight="1">
      <c r="E50" s="78" t="s">
        <v>109</v>
      </c>
      <c r="G50" s="98"/>
      <c r="I50" s="36"/>
      <c r="K50" s="98"/>
      <c r="M50" s="98"/>
      <c r="O50" s="36"/>
      <c r="Q50" s="98"/>
      <c r="R50" s="13"/>
    </row>
    <row r="51" spans="6:18" ht="21.75" customHeight="1">
      <c r="F51" s="78" t="s">
        <v>110</v>
      </c>
      <c r="G51" s="98">
        <v>0</v>
      </c>
      <c r="I51" s="100">
        <v>-2081</v>
      </c>
      <c r="K51" s="98">
        <v>0</v>
      </c>
      <c r="M51" s="101">
        <v>0</v>
      </c>
      <c r="O51" s="100">
        <v>-1866</v>
      </c>
      <c r="Q51" s="98">
        <v>0</v>
      </c>
      <c r="R51" s="13"/>
    </row>
    <row r="52" spans="6:18" ht="21.75" customHeight="1">
      <c r="F52" s="102" t="s">
        <v>114</v>
      </c>
      <c r="G52" s="103">
        <f>SUM(G38:G51)</f>
        <v>-3071461</v>
      </c>
      <c r="I52" s="104">
        <f>SUM(I38:I51)</f>
        <v>3413450</v>
      </c>
      <c r="K52" s="103">
        <f>SUM(K38:K51)</f>
        <v>-6456251</v>
      </c>
      <c r="M52" s="103">
        <f>SUM(M38:M51)</f>
        <v>-1346153</v>
      </c>
      <c r="O52" s="104">
        <f>SUM(O38:O51)</f>
        <v>3402134</v>
      </c>
      <c r="Q52" s="103">
        <f>SUM(Q38:Q51)</f>
        <v>-6737792</v>
      </c>
      <c r="R52" s="13"/>
    </row>
    <row r="53" spans="1:18" ht="21.75" customHeight="1" thickBot="1">
      <c r="A53" s="81" t="s">
        <v>115</v>
      </c>
      <c r="G53" s="105">
        <f>G34+G52</f>
        <v>6375361</v>
      </c>
      <c r="I53" s="106">
        <f>I34+I52</f>
        <v>12536609</v>
      </c>
      <c r="K53" s="105">
        <f>K34+K52</f>
        <v>2834176</v>
      </c>
      <c r="M53" s="105">
        <f>M34+M52</f>
        <v>9574313</v>
      </c>
      <c r="O53" s="106">
        <f>O34+O52</f>
        <v>11419478</v>
      </c>
      <c r="Q53" s="107">
        <f>Q34+Q52</f>
        <v>-697691</v>
      </c>
      <c r="R53" s="13"/>
    </row>
    <row r="54" spans="1:18" ht="21.75" customHeight="1" thickTop="1">
      <c r="A54" s="81" t="s">
        <v>116</v>
      </c>
      <c r="G54" s="85"/>
      <c r="I54" s="94"/>
      <c r="K54" s="85"/>
      <c r="M54" s="85"/>
      <c r="O54" s="94"/>
      <c r="Q54" s="85"/>
      <c r="R54" s="13"/>
    </row>
    <row r="55" spans="3:18" ht="21.75" customHeight="1">
      <c r="C55" s="78" t="s">
        <v>117</v>
      </c>
      <c r="G55" s="85">
        <f>+G34-G56</f>
        <v>9347005</v>
      </c>
      <c r="I55" s="94">
        <f>+I34-I56</f>
        <v>9028296</v>
      </c>
      <c r="K55" s="85">
        <f>+K34-K56</f>
        <v>9194254</v>
      </c>
      <c r="M55" s="85">
        <f>M34-M56</f>
        <v>10920466</v>
      </c>
      <c r="O55" s="94">
        <f>O34-O56</f>
        <v>8017344</v>
      </c>
      <c r="Q55" s="85">
        <f>Q34-Q56</f>
        <v>6040101</v>
      </c>
      <c r="R55" s="13"/>
    </row>
    <row r="56" spans="3:18" ht="21.75" customHeight="1">
      <c r="C56" s="78" t="s">
        <v>118</v>
      </c>
      <c r="G56" s="85">
        <v>99817</v>
      </c>
      <c r="I56" s="85">
        <v>94863</v>
      </c>
      <c r="K56" s="85">
        <v>96173</v>
      </c>
      <c r="M56" s="85">
        <v>0</v>
      </c>
      <c r="O56" s="94">
        <v>0</v>
      </c>
      <c r="Q56" s="85">
        <v>0</v>
      </c>
      <c r="R56" s="13"/>
    </row>
    <row r="57" spans="7:18" ht="21.75" customHeight="1" thickBot="1">
      <c r="G57" s="105">
        <f>SUM(G55:G56)</f>
        <v>9446822</v>
      </c>
      <c r="I57" s="106">
        <f>SUM(I55:I56)</f>
        <v>9123159</v>
      </c>
      <c r="K57" s="105">
        <f>SUM(K55:K56)</f>
        <v>9290427</v>
      </c>
      <c r="M57" s="105">
        <f>SUM(M55:M56)</f>
        <v>10920466</v>
      </c>
      <c r="O57" s="106">
        <f>SUM(O55:O56)</f>
        <v>8017344</v>
      </c>
      <c r="Q57" s="105">
        <f>SUM(Q55:Q56)</f>
        <v>6040101</v>
      </c>
      <c r="R57" s="13"/>
    </row>
    <row r="58" spans="1:18" ht="21.75" customHeight="1" thickTop="1">
      <c r="A58" s="81" t="s">
        <v>119</v>
      </c>
      <c r="G58" s="85"/>
      <c r="I58" s="94"/>
      <c r="K58" s="85"/>
      <c r="M58" s="85"/>
      <c r="O58" s="94"/>
      <c r="Q58" s="85"/>
      <c r="R58" s="13"/>
    </row>
    <row r="59" spans="3:18" ht="21.75" customHeight="1">
      <c r="C59" s="78" t="s">
        <v>117</v>
      </c>
      <c r="G59" s="91">
        <f>+G53-G60</f>
        <v>6275544</v>
      </c>
      <c r="I59" s="95">
        <f>+I53-I60</f>
        <v>12441746</v>
      </c>
      <c r="K59" s="91">
        <f>+K53-K60</f>
        <v>2738006</v>
      </c>
      <c r="M59" s="85">
        <f>M53-M60</f>
        <v>9574313</v>
      </c>
      <c r="O59" s="95">
        <f>O53-O60</f>
        <v>11419478</v>
      </c>
      <c r="Q59" s="99">
        <f>Q53-Q60</f>
        <v>-697691</v>
      </c>
      <c r="R59" s="13"/>
    </row>
    <row r="60" spans="3:18" ht="21.75" customHeight="1">
      <c r="C60" s="78" t="s">
        <v>118</v>
      </c>
      <c r="G60" s="85">
        <v>99817</v>
      </c>
      <c r="I60" s="85">
        <v>94863</v>
      </c>
      <c r="K60" s="85">
        <v>96170</v>
      </c>
      <c r="M60" s="85">
        <v>0</v>
      </c>
      <c r="O60" s="94">
        <v>0</v>
      </c>
      <c r="Q60" s="85">
        <v>0</v>
      </c>
      <c r="R60" s="13"/>
    </row>
    <row r="61" spans="7:18" ht="21.75" customHeight="1" thickBot="1">
      <c r="G61" s="105">
        <f>SUM(G59:G60)</f>
        <v>6375361</v>
      </c>
      <c r="I61" s="106">
        <f>SUM(I59:I60)</f>
        <v>12536609</v>
      </c>
      <c r="K61" s="105">
        <f>SUM(K59:K60)</f>
        <v>2834176</v>
      </c>
      <c r="M61" s="105">
        <f>SUM(M59:M60)</f>
        <v>9574313</v>
      </c>
      <c r="O61" s="106">
        <f>SUM(O59:O60)</f>
        <v>11419478</v>
      </c>
      <c r="Q61" s="107">
        <f>SUM(Q59:Q60)</f>
        <v>-697691</v>
      </c>
      <c r="R61" s="13"/>
    </row>
    <row r="62" spans="1:18" ht="21.75" customHeight="1" thickBot="1" thickTop="1">
      <c r="A62" s="81" t="s">
        <v>120</v>
      </c>
      <c r="G62" s="108">
        <f>G55/G63</f>
        <v>4.89668610776266</v>
      </c>
      <c r="I62" s="109">
        <f>I55/I63</f>
        <v>4.729721616707084</v>
      </c>
      <c r="K62" s="108">
        <f>K55/K63</f>
        <v>4.81666328765645</v>
      </c>
      <c r="M62" s="108">
        <f>M55/M63</f>
        <v>5.720987006265052</v>
      </c>
      <c r="O62" s="109">
        <f>O55/O63</f>
        <v>4.200106556694291</v>
      </c>
      <c r="Q62" s="108">
        <f>Q55/Q63</f>
        <v>3.16427333206555</v>
      </c>
      <c r="R62" s="13"/>
    </row>
    <row r="63" spans="1:18" ht="21.75" customHeight="1" thickBot="1" thickTop="1">
      <c r="A63" s="81" t="s">
        <v>121</v>
      </c>
      <c r="B63" s="81"/>
      <c r="C63" s="81"/>
      <c r="D63" s="81"/>
      <c r="G63" s="110">
        <v>1908843</v>
      </c>
      <c r="H63" s="82"/>
      <c r="I63" s="111">
        <v>1908843</v>
      </c>
      <c r="J63" s="82"/>
      <c r="K63" s="110">
        <v>1908843</v>
      </c>
      <c r="L63" s="82"/>
      <c r="M63" s="110">
        <v>1908843</v>
      </c>
      <c r="O63" s="111">
        <v>1908843</v>
      </c>
      <c r="Q63" s="110">
        <v>1908843</v>
      </c>
      <c r="R63" s="13"/>
    </row>
    <row r="64" ht="19.5" thickTop="1"/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" top="0.7874015748031497" bottom="0" header="0.31496062992125984" footer="0"/>
  <pageSetup horizontalDpi="600" verticalDpi="600" orientation="portrait" paperSize="9" scale="75" r:id="rId2"/>
  <rowBreaks count="1" manualBreakCount="1">
    <brk id="34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xSplit="6" ySplit="8" topLeftCell="G9" activePane="bottomRight" state="frozen"/>
      <selection pane="topLeft" activeCell="G65" sqref="G65"/>
      <selection pane="topRight" activeCell="G65" sqref="G65"/>
      <selection pane="bottomLeft" activeCell="G65" sqref="G65"/>
      <selection pane="bottomRight" activeCell="A1" sqref="A1:M1"/>
    </sheetView>
  </sheetViews>
  <sheetFormatPr defaultColWidth="9.140625" defaultRowHeight="12.75"/>
  <cols>
    <col min="1" max="5" width="1.7109375" style="78" customWidth="1"/>
    <col min="6" max="6" width="42.8515625" style="78" customWidth="1"/>
    <col min="7" max="7" width="13.421875" style="84" customWidth="1"/>
    <col min="8" max="8" width="1.8515625" style="78" customWidth="1"/>
    <col min="9" max="9" width="13.57421875" style="84" customWidth="1"/>
    <col min="10" max="10" width="2.140625" style="78" customWidth="1"/>
    <col min="11" max="11" width="13.00390625" style="84" customWidth="1"/>
    <col min="12" max="12" width="1.57421875" style="78" customWidth="1"/>
    <col min="13" max="13" width="13.28125" style="78" customWidth="1"/>
    <col min="14" max="14" width="9.8515625" style="78" bestFit="1" customWidth="1"/>
    <col min="15" max="16384" width="9.140625" style="78" customWidth="1"/>
  </cols>
  <sheetData>
    <row r="1" spans="1:13" ht="18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4" ht="18" customHeight="1">
      <c r="A2" s="121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77"/>
    </row>
    <row r="3" spans="1:13" ht="18" customHeight="1">
      <c r="A3" s="121" t="s">
        <v>122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8" customHeight="1">
      <c r="A4" s="121" t="s">
        <v>55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7:13" ht="12" customHeight="1">
      <c r="G5" s="79"/>
      <c r="I5" s="79"/>
      <c r="K5" s="80"/>
      <c r="L5" s="81"/>
      <c r="M5" s="82" t="s">
        <v>24</v>
      </c>
    </row>
    <row r="6" spans="7:13" ht="18" customHeight="1">
      <c r="G6" s="122" t="s">
        <v>1</v>
      </c>
      <c r="H6" s="122"/>
      <c r="I6" s="122"/>
      <c r="J6" s="83"/>
      <c r="K6" s="123" t="s">
        <v>49</v>
      </c>
      <c r="L6" s="123"/>
      <c r="M6" s="123"/>
    </row>
    <row r="7" spans="7:13" ht="20.25" customHeight="1">
      <c r="G7" s="66">
        <v>2562</v>
      </c>
      <c r="I7" s="66">
        <v>2561</v>
      </c>
      <c r="K7" s="66">
        <v>2562</v>
      </c>
      <c r="M7" s="66">
        <v>2561</v>
      </c>
    </row>
    <row r="8" spans="7:13" ht="12" customHeight="1">
      <c r="G8" s="78"/>
      <c r="I8" s="78"/>
      <c r="K8" s="81"/>
      <c r="L8" s="66"/>
      <c r="M8" s="81"/>
    </row>
    <row r="9" ht="12" customHeight="1">
      <c r="M9" s="84"/>
    </row>
    <row r="10" ht="7.5" customHeight="1">
      <c r="M10" s="84"/>
    </row>
    <row r="11" spans="1:14" ht="21.75" customHeight="1">
      <c r="A11" s="78" t="s">
        <v>77</v>
      </c>
      <c r="G11" s="85">
        <v>56379661</v>
      </c>
      <c r="I11" s="85">
        <v>54051432</v>
      </c>
      <c r="K11" s="85">
        <v>54051921</v>
      </c>
      <c r="M11" s="85">
        <v>51752574</v>
      </c>
      <c r="N11" s="13"/>
    </row>
    <row r="12" spans="1:14" ht="21.75" customHeight="1">
      <c r="A12" s="78" t="s">
        <v>78</v>
      </c>
      <c r="G12" s="85">
        <v>20444889</v>
      </c>
      <c r="I12" s="85">
        <v>19355025</v>
      </c>
      <c r="J12" s="86"/>
      <c r="K12" s="85">
        <v>19580048</v>
      </c>
      <c r="M12" s="85">
        <v>18434558</v>
      </c>
      <c r="N12" s="13"/>
    </row>
    <row r="13" spans="3:14" ht="21.75" customHeight="1">
      <c r="C13" s="78" t="s">
        <v>79</v>
      </c>
      <c r="G13" s="87">
        <f>G11-G12</f>
        <v>35934772</v>
      </c>
      <c r="I13" s="87">
        <f>I11-I12</f>
        <v>34696407</v>
      </c>
      <c r="K13" s="87">
        <f>K11-K12</f>
        <v>34471873</v>
      </c>
      <c r="M13" s="87">
        <f>M11-M12</f>
        <v>33318016</v>
      </c>
      <c r="N13" s="13"/>
    </row>
    <row r="14" spans="1:14" ht="21.75" customHeight="1">
      <c r="A14" s="78" t="s">
        <v>80</v>
      </c>
      <c r="G14" s="85">
        <v>18726925</v>
      </c>
      <c r="I14" s="85">
        <v>19007051</v>
      </c>
      <c r="K14" s="85">
        <v>16392264</v>
      </c>
      <c r="M14" s="85">
        <v>16144614</v>
      </c>
      <c r="N14" s="13"/>
    </row>
    <row r="15" spans="1:14" ht="21.75" customHeight="1">
      <c r="A15" s="78" t="s">
        <v>81</v>
      </c>
      <c r="G15" s="85">
        <v>5271479</v>
      </c>
      <c r="I15" s="85">
        <v>4749996</v>
      </c>
      <c r="K15" s="85">
        <v>5169002</v>
      </c>
      <c r="M15" s="85">
        <v>4672684</v>
      </c>
      <c r="N15" s="13"/>
    </row>
    <row r="16" spans="3:14" ht="21.75" customHeight="1">
      <c r="C16" s="78" t="s">
        <v>82</v>
      </c>
      <c r="G16" s="87">
        <f>G14-G15</f>
        <v>13455446</v>
      </c>
      <c r="I16" s="87">
        <f>I14-I15</f>
        <v>14257055</v>
      </c>
      <c r="K16" s="87">
        <f>K14-K15</f>
        <v>11223262</v>
      </c>
      <c r="M16" s="87">
        <f>M14-M15</f>
        <v>11471930</v>
      </c>
      <c r="N16" s="13"/>
    </row>
    <row r="17" spans="1:14" ht="21.75" customHeight="1">
      <c r="A17" s="78" t="s">
        <v>83</v>
      </c>
      <c r="G17" s="88">
        <v>3623246</v>
      </c>
      <c r="I17" s="88">
        <v>3840678</v>
      </c>
      <c r="K17" s="85">
        <v>3381594</v>
      </c>
      <c r="M17" s="85">
        <v>3600002</v>
      </c>
      <c r="N17" s="13"/>
    </row>
    <row r="18" spans="1:14" ht="21.75" customHeight="1">
      <c r="A18" s="78" t="s">
        <v>123</v>
      </c>
      <c r="G18" s="85">
        <v>3245372</v>
      </c>
      <c r="I18" s="85">
        <v>5836233</v>
      </c>
      <c r="K18" s="85">
        <v>2682623</v>
      </c>
      <c r="M18" s="85">
        <v>2332341</v>
      </c>
      <c r="N18" s="13"/>
    </row>
    <row r="19" spans="1:14" ht="21.75" customHeight="1">
      <c r="A19" s="78" t="s">
        <v>85</v>
      </c>
      <c r="G19" s="85">
        <v>89829</v>
      </c>
      <c r="I19" s="85">
        <v>79434</v>
      </c>
      <c r="K19" s="85">
        <v>0</v>
      </c>
      <c r="M19" s="85">
        <v>0</v>
      </c>
      <c r="N19" s="13"/>
    </row>
    <row r="20" spans="1:14" ht="21.75" customHeight="1">
      <c r="A20" s="78" t="s">
        <v>86</v>
      </c>
      <c r="B20" s="90"/>
      <c r="C20" s="90"/>
      <c r="D20" s="90"/>
      <c r="E20" s="90"/>
      <c r="F20" s="90"/>
      <c r="G20" s="85">
        <v>678513</v>
      </c>
      <c r="I20" s="85">
        <v>688543</v>
      </c>
      <c r="K20" s="85">
        <v>659466</v>
      </c>
      <c r="M20" s="85">
        <v>447033</v>
      </c>
      <c r="N20" s="13"/>
    </row>
    <row r="21" spans="1:14" ht="21.75" customHeight="1">
      <c r="A21" s="78" t="s">
        <v>87</v>
      </c>
      <c r="B21" s="90"/>
      <c r="C21" s="90"/>
      <c r="D21" s="90"/>
      <c r="E21" s="90"/>
      <c r="F21" s="90"/>
      <c r="G21" s="85">
        <v>2486418</v>
      </c>
      <c r="I21" s="85">
        <v>2448609</v>
      </c>
      <c r="K21" s="85">
        <v>4884455</v>
      </c>
      <c r="M21" s="85">
        <v>3404165</v>
      </c>
      <c r="N21" s="13"/>
    </row>
    <row r="22" spans="1:14" ht="21.75" customHeight="1">
      <c r="A22" s="78" t="s">
        <v>88</v>
      </c>
      <c r="G22" s="92">
        <v>283147</v>
      </c>
      <c r="I22" s="92">
        <v>930225</v>
      </c>
      <c r="K22" s="85">
        <v>232403</v>
      </c>
      <c r="M22" s="85">
        <v>764745</v>
      </c>
      <c r="N22" s="13"/>
    </row>
    <row r="23" spans="3:14" ht="21.75" customHeight="1">
      <c r="C23" s="78" t="s">
        <v>89</v>
      </c>
      <c r="G23" s="87">
        <f>G13+G16+SUM(G17:G22)</f>
        <v>59796743</v>
      </c>
      <c r="I23" s="87">
        <f>I13+I16+SUM(I17:I22)</f>
        <v>62777184</v>
      </c>
      <c r="K23" s="87">
        <f>K13+K16+SUM(K17:K22)</f>
        <v>57535676</v>
      </c>
      <c r="M23" s="87">
        <f>M13+M16+SUM(M17:M22)</f>
        <v>55338232</v>
      </c>
      <c r="N23" s="13"/>
    </row>
    <row r="24" spans="1:14" ht="21.75" customHeight="1">
      <c r="A24" s="78" t="s">
        <v>90</v>
      </c>
      <c r="G24" s="85"/>
      <c r="I24" s="85"/>
      <c r="K24" s="85"/>
      <c r="M24" s="85"/>
      <c r="N24" s="13"/>
    </row>
    <row r="25" spans="3:14" ht="21.75" customHeight="1">
      <c r="C25" s="78" t="s">
        <v>91</v>
      </c>
      <c r="G25" s="85">
        <v>13238656</v>
      </c>
      <c r="I25" s="85">
        <v>13132558</v>
      </c>
      <c r="K25" s="85">
        <v>12004592</v>
      </c>
      <c r="M25" s="85">
        <v>11716683</v>
      </c>
      <c r="N25" s="13"/>
    </row>
    <row r="26" spans="3:14" ht="21.75" customHeight="1">
      <c r="C26" s="78" t="s">
        <v>92</v>
      </c>
      <c r="G26" s="85">
        <v>88517</v>
      </c>
      <c r="I26" s="85">
        <v>80520</v>
      </c>
      <c r="K26" s="85">
        <v>62430</v>
      </c>
      <c r="M26" s="85">
        <v>55260</v>
      </c>
      <c r="N26" s="13"/>
    </row>
    <row r="27" spans="3:14" ht="21.75" customHeight="1">
      <c r="C27" s="78" t="s">
        <v>93</v>
      </c>
      <c r="G27" s="85">
        <v>5885238</v>
      </c>
      <c r="I27" s="85">
        <v>5183317</v>
      </c>
      <c r="K27" s="85">
        <v>5495669</v>
      </c>
      <c r="M27" s="85">
        <v>4824576</v>
      </c>
      <c r="N27" s="13"/>
    </row>
    <row r="28" spans="3:14" ht="21.75" customHeight="1">
      <c r="C28" s="78" t="s">
        <v>94</v>
      </c>
      <c r="G28" s="85">
        <v>1666051</v>
      </c>
      <c r="I28" s="85">
        <v>1694582</v>
      </c>
      <c r="K28" s="85">
        <v>1638339</v>
      </c>
      <c r="M28" s="85">
        <v>1637087</v>
      </c>
      <c r="N28" s="13"/>
    </row>
    <row r="29" spans="3:14" ht="21.75" customHeight="1">
      <c r="C29" s="78" t="s">
        <v>28</v>
      </c>
      <c r="G29" s="92">
        <v>5431492</v>
      </c>
      <c r="I29" s="92">
        <v>5879086</v>
      </c>
      <c r="K29" s="92">
        <v>5011463</v>
      </c>
      <c r="M29" s="92">
        <v>4985910</v>
      </c>
      <c r="N29" s="13"/>
    </row>
    <row r="30" spans="5:14" ht="21.75" customHeight="1">
      <c r="E30" s="78" t="s">
        <v>95</v>
      </c>
      <c r="G30" s="87">
        <f>SUM(G25:G29)</f>
        <v>26309954</v>
      </c>
      <c r="I30" s="87">
        <f>SUM(I25:I29)</f>
        <v>25970063</v>
      </c>
      <c r="K30" s="87">
        <f>SUM(K25:K29)</f>
        <v>24212493</v>
      </c>
      <c r="M30" s="87">
        <f>SUM(M25:M29)</f>
        <v>23219516</v>
      </c>
      <c r="N30" s="13"/>
    </row>
    <row r="31" spans="1:14" ht="21.75" customHeight="1">
      <c r="A31" s="78" t="s">
        <v>96</v>
      </c>
      <c r="G31" s="92">
        <v>10627453</v>
      </c>
      <c r="I31" s="92">
        <v>13854343</v>
      </c>
      <c r="K31" s="92">
        <v>10532056</v>
      </c>
      <c r="M31" s="92">
        <v>13223284</v>
      </c>
      <c r="N31" s="13"/>
    </row>
    <row r="32" spans="1:14" ht="21.75" customHeight="1">
      <c r="A32" s="78" t="s">
        <v>97</v>
      </c>
      <c r="G32" s="85">
        <f>G23-G30-G31</f>
        <v>22859336</v>
      </c>
      <c r="I32" s="85">
        <f>I23-I30-I31</f>
        <v>22952778</v>
      </c>
      <c r="K32" s="85">
        <f>K23-K30-K31</f>
        <v>22791127</v>
      </c>
      <c r="M32" s="85">
        <f>M23-M30-M31</f>
        <v>18895432</v>
      </c>
      <c r="N32" s="13"/>
    </row>
    <row r="33" spans="1:14" ht="21.75" customHeight="1">
      <c r="A33" s="78" t="s">
        <v>98</v>
      </c>
      <c r="G33" s="91">
        <v>4289355</v>
      </c>
      <c r="I33" s="91">
        <v>4562875</v>
      </c>
      <c r="K33" s="92">
        <v>3853317</v>
      </c>
      <c r="M33" s="92">
        <v>3487530</v>
      </c>
      <c r="N33" s="13"/>
    </row>
    <row r="34" spans="1:14" ht="21.75" customHeight="1">
      <c r="A34" s="78" t="s">
        <v>99</v>
      </c>
      <c r="G34" s="87">
        <f>G32-G33</f>
        <v>18569981</v>
      </c>
      <c r="I34" s="87">
        <f>I32-I33</f>
        <v>18389903</v>
      </c>
      <c r="K34" s="87">
        <f>K32-K33</f>
        <v>18937810</v>
      </c>
      <c r="M34" s="87">
        <f>M32-M33</f>
        <v>15407902</v>
      </c>
      <c r="N34" s="13"/>
    </row>
    <row r="35" spans="1:14" ht="21.75" customHeight="1">
      <c r="A35" s="78" t="s">
        <v>100</v>
      </c>
      <c r="G35" s="88"/>
      <c r="I35" s="88"/>
      <c r="K35" s="88"/>
      <c r="M35" s="88"/>
      <c r="N35" s="13"/>
    </row>
    <row r="36" spans="3:14" ht="21.75" customHeight="1">
      <c r="C36" s="78" t="s">
        <v>101</v>
      </c>
      <c r="G36" s="88"/>
      <c r="I36" s="88"/>
      <c r="K36" s="88"/>
      <c r="M36" s="88"/>
      <c r="N36" s="13"/>
    </row>
    <row r="37" spans="4:14" ht="21.75" customHeight="1">
      <c r="D37" s="78" t="s">
        <v>102</v>
      </c>
      <c r="G37" s="88"/>
      <c r="I37" s="88"/>
      <c r="K37" s="88"/>
      <c r="M37" s="88"/>
      <c r="N37" s="13"/>
    </row>
    <row r="38" spans="5:14" ht="21.75" customHeight="1">
      <c r="E38" s="78" t="s">
        <v>103</v>
      </c>
      <c r="G38" s="85"/>
      <c r="I38" s="85"/>
      <c r="K38" s="85"/>
      <c r="M38" s="85"/>
      <c r="N38" s="13"/>
    </row>
    <row r="39" spans="6:14" ht="21.75" customHeight="1">
      <c r="F39" s="78" t="s">
        <v>104</v>
      </c>
      <c r="G39" s="95">
        <v>9198682</v>
      </c>
      <c r="I39" s="112">
        <v>-6940957</v>
      </c>
      <c r="J39" s="94"/>
      <c r="K39" s="95">
        <v>8653118</v>
      </c>
      <c r="M39" s="112">
        <v>-10478832</v>
      </c>
      <c r="N39" s="13"/>
    </row>
    <row r="40" spans="6:14" ht="21.75" customHeight="1">
      <c r="F40" s="78" t="s">
        <v>105</v>
      </c>
      <c r="G40" s="112">
        <v>-3684955</v>
      </c>
      <c r="I40" s="112">
        <v>-7587613</v>
      </c>
      <c r="J40" s="112"/>
      <c r="K40" s="112">
        <v>-3137219</v>
      </c>
      <c r="L40" s="112"/>
      <c r="M40" s="112">
        <v>-4083755</v>
      </c>
      <c r="N40" s="13"/>
    </row>
    <row r="41" spans="5:14" ht="21.75" customHeight="1">
      <c r="E41" s="78" t="s">
        <v>124</v>
      </c>
      <c r="G41" s="85"/>
      <c r="I41" s="85"/>
      <c r="K41" s="85"/>
      <c r="M41" s="85"/>
      <c r="N41" s="13"/>
    </row>
    <row r="42" spans="6:14" ht="21.75" customHeight="1">
      <c r="F42" s="78" t="s">
        <v>107</v>
      </c>
      <c r="G42" s="112">
        <v>-4058433</v>
      </c>
      <c r="I42" s="112">
        <v>-92619</v>
      </c>
      <c r="K42" s="112">
        <v>-2346348</v>
      </c>
      <c r="M42" s="99">
        <v>-226868</v>
      </c>
      <c r="N42" s="13"/>
    </row>
    <row r="43" spans="5:14" ht="21.75" customHeight="1">
      <c r="E43" s="78" t="s">
        <v>108</v>
      </c>
      <c r="G43" s="95">
        <v>901</v>
      </c>
      <c r="I43" s="98">
        <v>0</v>
      </c>
      <c r="K43" s="98">
        <v>0</v>
      </c>
      <c r="M43" s="98">
        <v>0</v>
      </c>
      <c r="N43" s="13"/>
    </row>
    <row r="44" spans="5:14" ht="21.75" customHeight="1">
      <c r="E44" s="78" t="s">
        <v>109</v>
      </c>
      <c r="G44" s="112"/>
      <c r="I44" s="112"/>
      <c r="K44" s="99"/>
      <c r="M44" s="99"/>
      <c r="N44" s="13"/>
    </row>
    <row r="45" spans="6:14" ht="21.75" customHeight="1">
      <c r="F45" s="78" t="s">
        <v>110</v>
      </c>
      <c r="G45" s="113">
        <v>-1116558</v>
      </c>
      <c r="I45" s="95">
        <v>2898442</v>
      </c>
      <c r="K45" s="113">
        <v>-1115061</v>
      </c>
      <c r="M45" s="95">
        <v>2906562</v>
      </c>
      <c r="N45" s="13"/>
    </row>
    <row r="46" spans="3:14" ht="21.75" customHeight="1">
      <c r="C46" s="78" t="s">
        <v>111</v>
      </c>
      <c r="G46" s="98"/>
      <c r="I46" s="98"/>
      <c r="K46" s="98"/>
      <c r="M46" s="98"/>
      <c r="N46" s="13"/>
    </row>
    <row r="47" spans="4:14" ht="21.75" customHeight="1">
      <c r="D47" s="78" t="s">
        <v>102</v>
      </c>
      <c r="G47" s="98"/>
      <c r="I47" s="98"/>
      <c r="K47" s="98"/>
      <c r="M47" s="98"/>
      <c r="N47" s="13"/>
    </row>
    <row r="48" spans="5:14" ht="21.75" customHeight="1">
      <c r="E48" s="78" t="s">
        <v>112</v>
      </c>
      <c r="G48" s="98"/>
      <c r="I48" s="98"/>
      <c r="K48" s="98"/>
      <c r="M48" s="98"/>
      <c r="N48" s="13"/>
    </row>
    <row r="49" spans="6:14" ht="21.75" customHeight="1">
      <c r="F49" s="78" t="s">
        <v>113</v>
      </c>
      <c r="G49" s="95">
        <v>4433</v>
      </c>
      <c r="I49" s="95">
        <v>734</v>
      </c>
      <c r="K49" s="95">
        <v>3356</v>
      </c>
      <c r="M49" s="95">
        <v>734</v>
      </c>
      <c r="N49" s="13"/>
    </row>
    <row r="50" spans="5:14" ht="21.75" customHeight="1">
      <c r="E50" s="78" t="s">
        <v>109</v>
      </c>
      <c r="G50" s="95"/>
      <c r="I50" s="95"/>
      <c r="K50" s="95"/>
      <c r="M50" s="95"/>
      <c r="N50" s="13"/>
    </row>
    <row r="51" spans="6:15" ht="21.75" customHeight="1">
      <c r="F51" s="78" t="s">
        <v>110</v>
      </c>
      <c r="G51" s="100">
        <v>-2081</v>
      </c>
      <c r="I51" s="114">
        <v>-454</v>
      </c>
      <c r="K51" s="115">
        <v>-1866</v>
      </c>
      <c r="M51" s="115">
        <v>-454</v>
      </c>
      <c r="N51" s="13"/>
      <c r="O51" s="13"/>
    </row>
    <row r="52" spans="6:14" ht="21.75" customHeight="1">
      <c r="F52" s="102" t="s">
        <v>114</v>
      </c>
      <c r="G52" s="85">
        <f>SUM(G38:G51)</f>
        <v>341989</v>
      </c>
      <c r="I52" s="116">
        <f>SUM(I38:I51)</f>
        <v>-11722467</v>
      </c>
      <c r="K52" s="85">
        <f>SUM(K38:K51)</f>
        <v>2055980</v>
      </c>
      <c r="M52" s="116">
        <f>SUM(M38:M51)</f>
        <v>-11882613</v>
      </c>
      <c r="N52" s="13"/>
    </row>
    <row r="53" spans="1:14" ht="21.75" customHeight="1" thickBot="1">
      <c r="A53" s="81" t="s">
        <v>115</v>
      </c>
      <c r="G53" s="105">
        <f>G34+G52</f>
        <v>18911970</v>
      </c>
      <c r="I53" s="105">
        <f>I34+I52</f>
        <v>6667436</v>
      </c>
      <c r="K53" s="105">
        <f>K34+K52</f>
        <v>20993790</v>
      </c>
      <c r="M53" s="105">
        <f>M34+M52</f>
        <v>3525289</v>
      </c>
      <c r="N53" s="13"/>
    </row>
    <row r="54" spans="1:14" ht="21.75" customHeight="1" thickTop="1">
      <c r="A54" s="81" t="s">
        <v>116</v>
      </c>
      <c r="G54" s="85"/>
      <c r="I54" s="85"/>
      <c r="K54" s="85"/>
      <c r="M54" s="85"/>
      <c r="N54" s="13"/>
    </row>
    <row r="55" spans="3:14" ht="21.75" customHeight="1">
      <c r="C55" s="78" t="s">
        <v>117</v>
      </c>
      <c r="G55" s="85">
        <f>+G34-G56</f>
        <v>18375301</v>
      </c>
      <c r="I55" s="85">
        <f>+I34-I56</f>
        <v>18198910</v>
      </c>
      <c r="K55" s="85">
        <f>K34-K56</f>
        <v>18937810</v>
      </c>
      <c r="M55" s="85">
        <f>M34-M56</f>
        <v>15407902</v>
      </c>
      <c r="N55" s="13"/>
    </row>
    <row r="56" spans="3:14" ht="21.75" customHeight="1">
      <c r="C56" s="78" t="s">
        <v>118</v>
      </c>
      <c r="G56" s="85">
        <v>194680</v>
      </c>
      <c r="I56" s="85">
        <v>190993</v>
      </c>
      <c r="K56" s="85">
        <v>0</v>
      </c>
      <c r="M56" s="85">
        <v>0</v>
      </c>
      <c r="N56" s="13"/>
    </row>
    <row r="57" spans="7:14" ht="21.75" customHeight="1" thickBot="1">
      <c r="G57" s="105">
        <f>SUM(G55:G56)</f>
        <v>18569981</v>
      </c>
      <c r="I57" s="105">
        <f>SUM(I55:I56)</f>
        <v>18389903</v>
      </c>
      <c r="K57" s="105">
        <f>SUM(K55:K56)</f>
        <v>18937810</v>
      </c>
      <c r="M57" s="105">
        <f>SUM(M55:M56)</f>
        <v>15407902</v>
      </c>
      <c r="N57" s="13"/>
    </row>
    <row r="58" spans="1:14" ht="21.75" customHeight="1" thickTop="1">
      <c r="A58" s="81" t="s">
        <v>119</v>
      </c>
      <c r="G58" s="85"/>
      <c r="I58" s="85"/>
      <c r="K58" s="85"/>
      <c r="M58" s="85"/>
      <c r="N58" s="13"/>
    </row>
    <row r="59" spans="3:14" ht="21.75" customHeight="1">
      <c r="C59" s="78" t="s">
        <v>117</v>
      </c>
      <c r="G59" s="91">
        <f>+G53-G60</f>
        <v>18717290</v>
      </c>
      <c r="I59" s="91">
        <f>+I53-I60</f>
        <v>6476445</v>
      </c>
      <c r="K59" s="85">
        <f>K53-K60</f>
        <v>20993790</v>
      </c>
      <c r="M59" s="85">
        <f>M53-M60</f>
        <v>3525289</v>
      </c>
      <c r="N59" s="13"/>
    </row>
    <row r="60" spans="3:14" ht="21.75" customHeight="1">
      <c r="C60" s="78" t="s">
        <v>118</v>
      </c>
      <c r="G60" s="85">
        <v>194680</v>
      </c>
      <c r="I60" s="85">
        <v>190991</v>
      </c>
      <c r="K60" s="85">
        <v>0</v>
      </c>
      <c r="M60" s="85">
        <v>0</v>
      </c>
      <c r="N60" s="13"/>
    </row>
    <row r="61" spans="7:14" ht="21.75" customHeight="1" thickBot="1">
      <c r="G61" s="105">
        <f>SUM(G59:G60)</f>
        <v>18911970</v>
      </c>
      <c r="I61" s="105">
        <f>SUM(I59:I60)</f>
        <v>6667436</v>
      </c>
      <c r="K61" s="117">
        <f>SUM(K59:K60)</f>
        <v>20993790</v>
      </c>
      <c r="M61" s="117">
        <f>SUM(M59:M60)</f>
        <v>3525289</v>
      </c>
      <c r="N61" s="13"/>
    </row>
    <row r="62" spans="1:14" ht="21.75" customHeight="1" thickBot="1" thickTop="1">
      <c r="A62" s="81" t="s">
        <v>120</v>
      </c>
      <c r="G62" s="108">
        <f>G55/G63</f>
        <v>9.626407724469745</v>
      </c>
      <c r="I62" s="108">
        <f>I55/I63</f>
        <v>9.53400043900939</v>
      </c>
      <c r="K62" s="108">
        <f>K55/K63</f>
        <v>9.921093562959342</v>
      </c>
      <c r="M62" s="108">
        <f>M55/M63</f>
        <v>8.071853997421474</v>
      </c>
      <c r="N62" s="13"/>
    </row>
    <row r="63" spans="1:14" ht="21.75" customHeight="1" thickBot="1" thickTop="1">
      <c r="A63" s="81" t="s">
        <v>121</v>
      </c>
      <c r="B63" s="81"/>
      <c r="C63" s="81"/>
      <c r="D63" s="81"/>
      <c r="G63" s="110">
        <v>1908843</v>
      </c>
      <c r="H63" s="82"/>
      <c r="I63" s="110">
        <v>1908843</v>
      </c>
      <c r="J63" s="82"/>
      <c r="K63" s="110">
        <v>1908843</v>
      </c>
      <c r="M63" s="110">
        <v>1908843</v>
      </c>
      <c r="N63" s="13"/>
    </row>
    <row r="64" ht="19.5" thickTop="1"/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rowBreaks count="1" manualBreakCount="1">
    <brk id="3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krmarisa</cp:lastModifiedBy>
  <cp:lastPrinted>2019-07-17T13:30:10Z</cp:lastPrinted>
  <dcterms:created xsi:type="dcterms:W3CDTF">2008-01-03T03:04:02Z</dcterms:created>
  <dcterms:modified xsi:type="dcterms:W3CDTF">2019-07-17T13:30:27Z</dcterms:modified>
  <cp:category/>
  <cp:version/>
  <cp:contentType/>
  <cp:contentStatus/>
</cp:coreProperties>
</file>